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10" yWindow="570" windowWidth="8295" windowHeight="8895"/>
  </bookViews>
  <sheets>
    <sheet name="Rekapitulace stavby" sheetId="1" r:id="rId1"/>
    <sheet name="01 - Komunikace - stavebn..." sheetId="2" r:id="rId2"/>
    <sheet name="02 - Vedlejší rozpočtové ..." sheetId="3" r:id="rId3"/>
    <sheet name="Pokyny pro vyplnění" sheetId="4" r:id="rId4"/>
  </sheets>
  <definedNames>
    <definedName name="_xlnm._FilterDatabase" localSheetId="1" hidden="1">'01 - Komunikace - stavebn...'!$C$81:$K$221</definedName>
    <definedName name="_xlnm._FilterDatabase" localSheetId="2" hidden="1">'02 - Vedlejší rozpočtové ...'!$C$80:$K$91</definedName>
    <definedName name="_xlnm.Print_Titles" localSheetId="1">'01 - Komunikace - stavebn...'!$81:$81</definedName>
    <definedName name="_xlnm.Print_Titles" localSheetId="2">'02 - Vedlejší rozpočtové ...'!$80:$80</definedName>
    <definedName name="_xlnm.Print_Titles" localSheetId="0">'Rekapitulace stavby'!$49:$49</definedName>
    <definedName name="_xlnm.Print_Area" localSheetId="1">'01 - Komunikace - stavebn...'!$C$4:$J$36,'01 - Komunikace - stavebn...'!$C$42:$J$63,'01 - Komunikace - stavebn...'!$C$69:$K$221</definedName>
    <definedName name="_xlnm.Print_Area" localSheetId="2">'02 - Vedlejší rozpočtové ...'!$C$4:$J$36,'02 - Vedlejší rozpočtové ...'!$C$42:$J$62,'02 - Vedlejší rozpočtové ...'!$C$68:$K$91</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s>
  <calcPr calcId="125725"/>
</workbook>
</file>

<file path=xl/calcChain.xml><?xml version="1.0" encoding="utf-8"?>
<calcChain xmlns="http://schemas.openxmlformats.org/spreadsheetml/2006/main">
  <c r="AY53" i="1"/>
  <c r="AX53"/>
  <c r="BI91" i="3"/>
  <c r="BH91"/>
  <c r="BG91"/>
  <c r="BF91"/>
  <c r="T91"/>
  <c r="T90" s="1"/>
  <c r="R91"/>
  <c r="R90" s="1"/>
  <c r="P91"/>
  <c r="P90" s="1"/>
  <c r="BK91"/>
  <c r="BK90" s="1"/>
  <c r="J90" s="1"/>
  <c r="J61" s="1"/>
  <c r="J91"/>
  <c r="BE91" s="1"/>
  <c r="BI89"/>
  <c r="BH89"/>
  <c r="BG89"/>
  <c r="BF89"/>
  <c r="BE89"/>
  <c r="T89"/>
  <c r="T88" s="1"/>
  <c r="R89"/>
  <c r="R88" s="1"/>
  <c r="P89"/>
  <c r="P88" s="1"/>
  <c r="BK89"/>
  <c r="BK88" s="1"/>
  <c r="J88" s="1"/>
  <c r="J60" s="1"/>
  <c r="J89"/>
  <c r="BI87"/>
  <c r="BH87"/>
  <c r="BG87"/>
  <c r="BF87"/>
  <c r="T87"/>
  <c r="T86" s="1"/>
  <c r="R87"/>
  <c r="R86" s="1"/>
  <c r="P87"/>
  <c r="P86" s="1"/>
  <c r="BK87"/>
  <c r="BK86" s="1"/>
  <c r="J86" s="1"/>
  <c r="J59" s="1"/>
  <c r="J87"/>
  <c r="BE87" s="1"/>
  <c r="BI85"/>
  <c r="BH85"/>
  <c r="BG85"/>
  <c r="BF85"/>
  <c r="BE85"/>
  <c r="T85"/>
  <c r="R85"/>
  <c r="P85"/>
  <c r="BK85"/>
  <c r="J85"/>
  <c r="BI84"/>
  <c r="F34" s="1"/>
  <c r="BD53" i="1" s="1"/>
  <c r="BH84" i="3"/>
  <c r="F33" s="1"/>
  <c r="BC53" i="1" s="1"/>
  <c r="BG84" i="3"/>
  <c r="F32" s="1"/>
  <c r="BB53" i="1" s="1"/>
  <c r="BF84" i="3"/>
  <c r="F31" s="1"/>
  <c r="BA53" i="1" s="1"/>
  <c r="BE84" i="3"/>
  <c r="F30" s="1"/>
  <c r="AZ53" i="1" s="1"/>
  <c r="T84" i="3"/>
  <c r="T83" s="1"/>
  <c r="T82" s="1"/>
  <c r="T81" s="1"/>
  <c r="R84"/>
  <c r="R83" s="1"/>
  <c r="R82" s="1"/>
  <c r="R81" s="1"/>
  <c r="P84"/>
  <c r="P83" s="1"/>
  <c r="P82" s="1"/>
  <c r="P81" s="1"/>
  <c r="AU53" i="1" s="1"/>
  <c r="BK84" i="3"/>
  <c r="BK83" s="1"/>
  <c r="J84"/>
  <c r="F75"/>
  <c r="E73"/>
  <c r="F49"/>
  <c r="E47"/>
  <c r="J21"/>
  <c r="E21"/>
  <c r="J51" s="1"/>
  <c r="J20"/>
  <c r="J18"/>
  <c r="E18"/>
  <c r="F78" s="1"/>
  <c r="J17"/>
  <c r="J15"/>
  <c r="E15"/>
  <c r="F77" s="1"/>
  <c r="J14"/>
  <c r="J12"/>
  <c r="J49" s="1"/>
  <c r="E7"/>
  <c r="E71" s="1"/>
  <c r="AY52" i="1"/>
  <c r="AX52"/>
  <c r="BI220" i="2"/>
  <c r="BH220"/>
  <c r="BG220"/>
  <c r="BF220"/>
  <c r="T220"/>
  <c r="R220"/>
  <c r="P220"/>
  <c r="BK220"/>
  <c r="J220"/>
  <c r="BE220" s="1"/>
  <c r="BI218"/>
  <c r="BH218"/>
  <c r="BG218"/>
  <c r="BF218"/>
  <c r="T218"/>
  <c r="T217" s="1"/>
  <c r="R218"/>
  <c r="R217" s="1"/>
  <c r="P218"/>
  <c r="P217" s="1"/>
  <c r="BK218"/>
  <c r="BK217" s="1"/>
  <c r="J217" s="1"/>
  <c r="J62" s="1"/>
  <c r="J218"/>
  <c r="BE218" s="1"/>
  <c r="BI215"/>
  <c r="BH215"/>
  <c r="BG215"/>
  <c r="BF215"/>
  <c r="BE215"/>
  <c r="T215"/>
  <c r="R215"/>
  <c r="P215"/>
  <c r="BK215"/>
  <c r="J215"/>
  <c r="BI212"/>
  <c r="BH212"/>
  <c r="BG212"/>
  <c r="BF212"/>
  <c r="BE212"/>
  <c r="T212"/>
  <c r="R212"/>
  <c r="P212"/>
  <c r="BK212"/>
  <c r="J212"/>
  <c r="BI208"/>
  <c r="BH208"/>
  <c r="BG208"/>
  <c r="BF208"/>
  <c r="BE208"/>
  <c r="T208"/>
  <c r="R208"/>
  <c r="P208"/>
  <c r="BK208"/>
  <c r="J208"/>
  <c r="BI204"/>
  <c r="BH204"/>
  <c r="BG204"/>
  <c r="BF204"/>
  <c r="BE204"/>
  <c r="T204"/>
  <c r="R204"/>
  <c r="P204"/>
  <c r="BK204"/>
  <c r="J204"/>
  <c r="BI202"/>
  <c r="BH202"/>
  <c r="BG202"/>
  <c r="BF202"/>
  <c r="BE202"/>
  <c r="T202"/>
  <c r="T201" s="1"/>
  <c r="R202"/>
  <c r="R201" s="1"/>
  <c r="P202"/>
  <c r="P201" s="1"/>
  <c r="BK202"/>
  <c r="BK201" s="1"/>
  <c r="J201" s="1"/>
  <c r="J61" s="1"/>
  <c r="J202"/>
  <c r="BI197"/>
  <c r="BH197"/>
  <c r="BG197"/>
  <c r="BF197"/>
  <c r="T197"/>
  <c r="R197"/>
  <c r="P197"/>
  <c r="BK197"/>
  <c r="J197"/>
  <c r="BE197" s="1"/>
  <c r="BI193"/>
  <c r="BH193"/>
  <c r="BG193"/>
  <c r="BF193"/>
  <c r="T193"/>
  <c r="R193"/>
  <c r="P193"/>
  <c r="BK193"/>
  <c r="J193"/>
  <c r="BE193" s="1"/>
  <c r="BI186"/>
  <c r="BH186"/>
  <c r="BG186"/>
  <c r="BF186"/>
  <c r="T186"/>
  <c r="R186"/>
  <c r="P186"/>
  <c r="BK186"/>
  <c r="J186"/>
  <c r="BE186" s="1"/>
  <c r="BI179"/>
  <c r="BH179"/>
  <c r="BG179"/>
  <c r="BF179"/>
  <c r="T179"/>
  <c r="R179"/>
  <c r="P179"/>
  <c r="BK179"/>
  <c r="J179"/>
  <c r="BE179" s="1"/>
  <c r="BI172"/>
  <c r="BH172"/>
  <c r="BG172"/>
  <c r="BF172"/>
  <c r="T172"/>
  <c r="R172"/>
  <c r="P172"/>
  <c r="BK172"/>
  <c r="J172"/>
  <c r="BE172" s="1"/>
  <c r="BI165"/>
  <c r="BH165"/>
  <c r="BG165"/>
  <c r="BF165"/>
  <c r="T165"/>
  <c r="R165"/>
  <c r="P165"/>
  <c r="BK165"/>
  <c r="J165"/>
  <c r="BE165" s="1"/>
  <c r="BI158"/>
  <c r="BH158"/>
  <c r="BG158"/>
  <c r="BF158"/>
  <c r="T158"/>
  <c r="R158"/>
  <c r="P158"/>
  <c r="BK158"/>
  <c r="J158"/>
  <c r="BE158" s="1"/>
  <c r="BI150"/>
  <c r="BH150"/>
  <c r="BG150"/>
  <c r="BF150"/>
  <c r="T150"/>
  <c r="R150"/>
  <c r="P150"/>
  <c r="BK150"/>
  <c r="J150"/>
  <c r="BE150" s="1"/>
  <c r="BI144"/>
  <c r="BH144"/>
  <c r="BG144"/>
  <c r="BF144"/>
  <c r="T144"/>
  <c r="R144"/>
  <c r="P144"/>
  <c r="BK144"/>
  <c r="J144"/>
  <c r="BE144" s="1"/>
  <c r="BI138"/>
  <c r="BH138"/>
  <c r="BG138"/>
  <c r="BF138"/>
  <c r="T138"/>
  <c r="T137" s="1"/>
  <c r="R138"/>
  <c r="R137" s="1"/>
  <c r="P138"/>
  <c r="P137" s="1"/>
  <c r="BK138"/>
  <c r="BK137" s="1"/>
  <c r="J137" s="1"/>
  <c r="J60" s="1"/>
  <c r="J138"/>
  <c r="BE138" s="1"/>
  <c r="BI133"/>
  <c r="BH133"/>
  <c r="BG133"/>
  <c r="BF133"/>
  <c r="BE133"/>
  <c r="T133"/>
  <c r="R133"/>
  <c r="P133"/>
  <c r="BK133"/>
  <c r="J133"/>
  <c r="BI129"/>
  <c r="BH129"/>
  <c r="BG129"/>
  <c r="BF129"/>
  <c r="BE129"/>
  <c r="T129"/>
  <c r="R129"/>
  <c r="P129"/>
  <c r="BK129"/>
  <c r="J129"/>
  <c r="BI125"/>
  <c r="BH125"/>
  <c r="BG125"/>
  <c r="BF125"/>
  <c r="BE125"/>
  <c r="T125"/>
  <c r="R125"/>
  <c r="P125"/>
  <c r="BK125"/>
  <c r="J125"/>
  <c r="BI122"/>
  <c r="BH122"/>
  <c r="BG122"/>
  <c r="BF122"/>
  <c r="BE122"/>
  <c r="T122"/>
  <c r="R122"/>
  <c r="P122"/>
  <c r="BK122"/>
  <c r="J122"/>
  <c r="BI119"/>
  <c r="BH119"/>
  <c r="BG119"/>
  <c r="BF119"/>
  <c r="BE119"/>
  <c r="T119"/>
  <c r="R119"/>
  <c r="P119"/>
  <c r="BK119"/>
  <c r="J119"/>
  <c r="BI116"/>
  <c r="BH116"/>
  <c r="BG116"/>
  <c r="BF116"/>
  <c r="BE116"/>
  <c r="T116"/>
  <c r="R116"/>
  <c r="P116"/>
  <c r="BK116"/>
  <c r="J116"/>
  <c r="BI112"/>
  <c r="BH112"/>
  <c r="BG112"/>
  <c r="BF112"/>
  <c r="BE112"/>
  <c r="T112"/>
  <c r="R112"/>
  <c r="P112"/>
  <c r="BK112"/>
  <c r="J112"/>
  <c r="BI108"/>
  <c r="BH108"/>
  <c r="BG108"/>
  <c r="BF108"/>
  <c r="BE108"/>
  <c r="T108"/>
  <c r="R108"/>
  <c r="P108"/>
  <c r="BK108"/>
  <c r="J108"/>
  <c r="BI103"/>
  <c r="BH103"/>
  <c r="BG103"/>
  <c r="BF103"/>
  <c r="BE103"/>
  <c r="T103"/>
  <c r="T102" s="1"/>
  <c r="R103"/>
  <c r="R102" s="1"/>
  <c r="P103"/>
  <c r="P102" s="1"/>
  <c r="BK103"/>
  <c r="BK102" s="1"/>
  <c r="J102" s="1"/>
  <c r="J59" s="1"/>
  <c r="J103"/>
  <c r="BI96"/>
  <c r="BH96"/>
  <c r="BG96"/>
  <c r="BF96"/>
  <c r="T96"/>
  <c r="R96"/>
  <c r="P96"/>
  <c r="BK96"/>
  <c r="J96"/>
  <c r="BE96" s="1"/>
  <c r="BI92"/>
  <c r="BH92"/>
  <c r="BG92"/>
  <c r="BF92"/>
  <c r="T92"/>
  <c r="R92"/>
  <c r="P92"/>
  <c r="BK92"/>
  <c r="J92"/>
  <c r="BE92" s="1"/>
  <c r="BI87"/>
  <c r="BH87"/>
  <c r="BG87"/>
  <c r="BF87"/>
  <c r="T87"/>
  <c r="R87"/>
  <c r="P87"/>
  <c r="BK87"/>
  <c r="J87"/>
  <c r="BE87" s="1"/>
  <c r="BI85"/>
  <c r="F34" s="1"/>
  <c r="BD52" i="1" s="1"/>
  <c r="BD51" s="1"/>
  <c r="W30" s="1"/>
  <c r="BH85" i="2"/>
  <c r="F33" s="1"/>
  <c r="BC52" i="1" s="1"/>
  <c r="BC51" s="1"/>
  <c r="BG85" i="2"/>
  <c r="F32" s="1"/>
  <c r="BB52" i="1" s="1"/>
  <c r="BB51" s="1"/>
  <c r="BF85" i="2"/>
  <c r="F31" s="1"/>
  <c r="BA52" i="1" s="1"/>
  <c r="BA51" s="1"/>
  <c r="T85" i="2"/>
  <c r="T84" s="1"/>
  <c r="T83" s="1"/>
  <c r="T82" s="1"/>
  <c r="R85"/>
  <c r="R84" s="1"/>
  <c r="R83" s="1"/>
  <c r="R82" s="1"/>
  <c r="P85"/>
  <c r="P84" s="1"/>
  <c r="P83" s="1"/>
  <c r="P82" s="1"/>
  <c r="AU52" i="1" s="1"/>
  <c r="AU51" s="1"/>
  <c r="BK85" i="2"/>
  <c r="BK84" s="1"/>
  <c r="J85"/>
  <c r="BE85" s="1"/>
  <c r="J78"/>
  <c r="F76"/>
  <c r="E74"/>
  <c r="F51"/>
  <c r="F49"/>
  <c r="E47"/>
  <c r="J21"/>
  <c r="E21"/>
  <c r="J51" s="1"/>
  <c r="J20"/>
  <c r="J18"/>
  <c r="E18"/>
  <c r="F52" s="1"/>
  <c r="J17"/>
  <c r="J15"/>
  <c r="E15"/>
  <c r="F78" s="1"/>
  <c r="J14"/>
  <c r="J12"/>
  <c r="J76" s="1"/>
  <c r="E7"/>
  <c r="E45" s="1"/>
  <c r="AS51" i="1"/>
  <c r="L47"/>
  <c r="AM46"/>
  <c r="L46"/>
  <c r="AM44"/>
  <c r="L44"/>
  <c r="L42"/>
  <c r="L41"/>
  <c r="F30" i="2" l="1"/>
  <c r="AZ52" i="1" s="1"/>
  <c r="AZ51" s="1"/>
  <c r="J30" i="2"/>
  <c r="AV52" i="1" s="1"/>
  <c r="W28"/>
  <c r="AX51"/>
  <c r="J83" i="3"/>
  <c r="J58" s="1"/>
  <c r="BK82"/>
  <c r="J84" i="2"/>
  <c r="J58" s="1"/>
  <c r="BK83"/>
  <c r="AW51" i="1"/>
  <c r="AK27" s="1"/>
  <c r="W27"/>
  <c r="W29"/>
  <c r="AY51"/>
  <c r="J49" i="2"/>
  <c r="E72"/>
  <c r="F79"/>
  <c r="J31"/>
  <c r="AW52" i="1" s="1"/>
  <c r="E45" i="3"/>
  <c r="F51"/>
  <c r="F52"/>
  <c r="J75"/>
  <c r="J77"/>
  <c r="J30"/>
  <c r="AV53" i="1" s="1"/>
  <c r="AT53" s="1"/>
  <c r="J31" i="3"/>
  <c r="AW53" i="1" s="1"/>
  <c r="W26" l="1"/>
  <c r="AV51"/>
  <c r="J83" i="2"/>
  <c r="J57" s="1"/>
  <c r="BK82"/>
  <c r="J82" s="1"/>
  <c r="J82" i="3"/>
  <c r="J57" s="1"/>
  <c r="BK81"/>
  <c r="J81" s="1"/>
  <c r="AT52" i="1"/>
  <c r="J56" i="3" l="1"/>
  <c r="J27"/>
  <c r="J56" i="2"/>
  <c r="J27"/>
  <c r="AK26" i="1"/>
  <c r="AT51"/>
  <c r="AG52" l="1"/>
  <c r="J36" i="2"/>
  <c r="J36" i="3"/>
  <c r="AG53" i="1"/>
  <c r="AN53" s="1"/>
  <c r="AG51" l="1"/>
  <c r="AN52"/>
  <c r="AK23" l="1"/>
  <c r="AK32" s="1"/>
  <c r="AN51"/>
</calcChain>
</file>

<file path=xl/sharedStrings.xml><?xml version="1.0" encoding="utf-8"?>
<sst xmlns="http://schemas.openxmlformats.org/spreadsheetml/2006/main" count="2210" uniqueCount="526">
  <si>
    <t>Export VZ</t>
  </si>
  <si>
    <t>List obsahuje:</t>
  </si>
  <si>
    <t>1) Rekapitulace stavby</t>
  </si>
  <si>
    <t>2) Rekapitulace objektů stavby a soupisů prací</t>
  </si>
  <si>
    <t>3.0</t>
  </si>
  <si>
    <t>ZAMOK</t>
  </si>
  <si>
    <t>False</t>
  </si>
  <si>
    <t>{fb9d1caf-dea8-4ba6-b609-6f0066c3523f}</t>
  </si>
  <si>
    <t>0,01</t>
  </si>
  <si>
    <t>21</t>
  </si>
  <si>
    <t>15</t>
  </si>
  <si>
    <t>REKAPITULACE STAVBY</t>
  </si>
  <si>
    <t>v ---  níže se nacházejí doplnkové a pomocné údaje k sestavám  --- v</t>
  </si>
  <si>
    <t>Návod na vyplnění</t>
  </si>
  <si>
    <t>0,001</t>
  </si>
  <si>
    <t>Kód:</t>
  </si>
  <si>
    <t>008</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</si>
  <si>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</si>
  <si>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</si>
  <si>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 Radonicům SÚ, Praha 9, č. akce 13415</t>
  </si>
  <si>
    <t>0,1</t>
  </si>
  <si>
    <t>KSO:</t>
  </si>
  <si>
    <t/>
  </si>
  <si>
    <t>CC-CZ:</t>
  </si>
  <si>
    <t>1</t>
  </si>
  <si>
    <t>Místo:</t>
  </si>
  <si>
    <t>p.p.č. 986, k.ú. Satalice</t>
  </si>
  <si>
    <t>Datum:</t>
  </si>
  <si>
    <t>23. 1. 2017</t>
  </si>
  <si>
    <t>10</t>
  </si>
  <si>
    <t>100</t>
  </si>
  <si>
    <t>Zadavatel:</t>
  </si>
  <si>
    <t>IČ:</t>
  </si>
  <si>
    <t>03447286</t>
  </si>
  <si>
    <t>Technická správa komunikací hl. m. Prahy</t>
  </si>
  <si>
    <t>DIČ:</t>
  </si>
  <si>
    <t>Uchazeč:</t>
  </si>
  <si>
    <t>Vyplň údaj</t>
  </si>
  <si>
    <t>Projektant:</t>
  </si>
  <si>
    <t>48592722</t>
  </si>
  <si>
    <t>DIPRO, spol. s r.o. Praha</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</si>
  <si>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</si>
  <si>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</si>
  <si>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</si>
  <si>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</si>
  <si>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</si>
  <si>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</si>
  <si>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</si>
  <si>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</si>
  <si>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</si>
  <si>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</si>
  <si>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</si>
  <si>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</si>
  <si>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</si>
  <si>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</si>
  <si>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</si>
  <si>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</si>
  <si>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</si>
  <si>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</si>
  <si>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</si>
  <si>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</si>
  <si>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</si>
  <si>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</si>
  <si>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</si>
  <si>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</si>
  <si>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</si>
  <si>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</si>
  <si>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</si>
  <si>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</si>
  <si>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</si>
  <si>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</si>
  <si>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</si>
  <si>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</si>
  <si>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</si>
  <si>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</si>
  <si>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</si>
  <si>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</si>
  <si>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</si>
  <si>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</si>
  <si>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</si>
  <si>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</si>
  <si>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</si>
  <si>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</si>
  <si>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</si>
  <si>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Komunikace - stavební údržba</t>
  </si>
  <si>
    <t>STA</t>
  </si>
  <si>
    <t>{6851db71-a9d9-435a-b7b7-f1b195aa048c}</t>
  </si>
  <si>
    <t>2</t>
  </si>
  <si>
    <t>02</t>
  </si>
  <si>
    <t>Vedlejší rozpočtové náklady</t>
  </si>
  <si>
    <t>{985aee1b-0a12-4461-9eb0-68d70bf3beaf}</t>
  </si>
  <si>
    <t>1) Krycí list soupisu</t>
  </si>
  <si>
    <t>2) Rekapitulace</t>
  </si>
  <si>
    <t>3) Soupis prací</t>
  </si>
  <si>
    <t>Zpět na list:</t>
  </si>
  <si>
    <t>Rekapitulace stavby</t>
  </si>
  <si>
    <t>KRYCÍ LIST SOUPISU</t>
  </si>
  <si>
    <t>Objekt:</t>
  </si>
  <si>
    <t>01 - Komunikace - stavební údržba</t>
  </si>
  <si>
    <t xml:space="preserve"> </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</si>
  <si>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</si>
  <si>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</si>
  <si>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</si>
  <si>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</si>
  <si>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</si>
  <si>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</si>
  <si>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</si>
  <si>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</si>
  <si>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</si>
  <si>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</si>
  <si>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</si>
  <si>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</si>
  <si>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</si>
  <si>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</si>
  <si>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</si>
  <si>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</si>
  <si>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</si>
  <si>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</si>
  <si>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</si>
  <si>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</si>
  <si>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</si>
  <si>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</si>
  <si>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</si>
  <si>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</si>
  <si>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</si>
  <si>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</si>
  <si>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</si>
  <si>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</si>
  <si>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</si>
  <si>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</si>
  <si>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113107221</t>
  </si>
  <si>
    <t>Odstranění podkladů nebo krytů s přemístěním hmot na skládku na vzdálenost do 20 m nebo s naložením na dopravní prostředek v ploše jednotlivě přes 200 m2 z kameniva hrubého drceného, o tl. vrstvy do 100 mm</t>
  </si>
  <si>
    <t>m2</t>
  </si>
  <si>
    <t>CS ÚRS 2016 02</t>
  </si>
  <si>
    <t>4</t>
  </si>
  <si>
    <t>2052277456</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</si>
  <si>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</si>
  <si>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</si>
  <si>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113107242</t>
  </si>
  <si>
    <t>Odstranění podkladů nebo krytů s přemístěním hmot na skládku na vzdálenost do 20 m nebo s naložením na dopravní prostředek v ploše jednotlivě přes 200 m2 živičných, o tl. vrstvy přes 50 do 100 mm</t>
  </si>
  <si>
    <t>1649979316</t>
  </si>
  <si>
    <t>VV</t>
  </si>
  <si>
    <t>1600</t>
  </si>
  <si>
    <t>1525</t>
  </si>
  <si>
    <t>Součet</t>
  </si>
  <si>
    <t>3</t>
  </si>
  <si>
    <t>113155332</t>
  </si>
  <si>
    <t>Frézování betonového podkladu nebo krytu s naložením na dopravní prostředek plochy přes 1 000 do 10 000 m2 bez překážek v trase pruhu šířky přes 1 m do 2 m, tloušťky vrstvy 40 mm</t>
  </si>
  <si>
    <t>1646156997</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</si>
  <si>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betonového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</si>
  <si>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1234,65*4,913</t>
  </si>
  <si>
    <t>171201201</t>
  </si>
  <si>
    <t>Uložení sypaniny na skládky</t>
  </si>
  <si>
    <t>m3</t>
  </si>
  <si>
    <t>-1066723443</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</si>
  <si>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</si>
  <si>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624,781/2,2</t>
  </si>
  <si>
    <t>565,625/2,2</t>
  </si>
  <si>
    <t>406,25/1,8</t>
  </si>
  <si>
    <t>5</t>
  </si>
  <si>
    <t>Komunikace pozemní</t>
  </si>
  <si>
    <t>567122114</t>
  </si>
  <si>
    <t>Podklad ze směsi stmelené cementem SC bez dilatačních spár, s rozprostřením a zhutněním SC C 8/10 (KSC I), po zhutnění tl. 150 mm</t>
  </si>
  <si>
    <t>-2050254578</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</si>
  <si>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</si>
  <si>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6</t>
  </si>
  <si>
    <t>569903311</t>
  </si>
  <si>
    <t>Zřízení zemních krajnic z hornin jakékoliv třídy se zhutněním</t>
  </si>
  <si>
    <t>-1039097045</t>
  </si>
  <si>
    <t xml:space="preserve">Poznámka k souboru cen:_x000D_
1. Ceny jsou určeny pro jakoukoliv tloušťku krajnice. 2. V cenách nejsou započteny náklady na opatření zeminy a její přemístění k místu zabudování, které se oceňují podle ustanovení čl. 3111 Všeobecných podmínek části A 01 tohoto katalogu. </t>
  </si>
  <si>
    <t>1234,65*0,25*0,15*2</t>
  </si>
  <si>
    <t>7</t>
  </si>
  <si>
    <t>572141111</t>
  </si>
  <si>
    <t>Lokální vyspravení povrchu dosavadních krytů s rozprostřením hmot a zhutněním asfaltovým betonem ACO (AB) tl. od 20 do 40 mm</t>
  </si>
  <si>
    <t>-1794522542</t>
  </si>
  <si>
    <t xml:space="preserve">Poznámka k souboru cen:_x000D_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</si>
  <si>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4360*0,25</t>
  </si>
  <si>
    <t>30</t>
  </si>
  <si>
    <t>573111111</t>
  </si>
  <si>
    <t>Postřik infiltrační PI z asfaltu silničního s posypem kamenivem, v množství 0,50 kg/m2</t>
  </si>
  <si>
    <t>-42795890</t>
  </si>
  <si>
    <t>1600+1525</t>
  </si>
  <si>
    <t>9</t>
  </si>
  <si>
    <t>573211106</t>
  </si>
  <si>
    <t>Postřik spojovací PS bez posypu kamenivem z asfaltu silničního, v množství 0,20 kg/m2</t>
  </si>
  <si>
    <t>834348350</t>
  </si>
  <si>
    <t>1234,65*(4,913+0,20)</t>
  </si>
  <si>
    <t>573211109</t>
  </si>
  <si>
    <t>Postřik spojovací PS bez posypu kamenivem z asfaltu silničního, v množství 0,50 kg/m2</t>
  </si>
  <si>
    <t>906848571</t>
  </si>
  <si>
    <t>11</t>
  </si>
  <si>
    <t>577134121</t>
  </si>
  <si>
    <t>Asfaltový beton vrstva obrusná ACO 11 (ABS) s rozprostřením a se zhutněním z nemodifikovaného asfaltu v pruhu šířky přes 3 m tř. I, po zhutnění tl. 40 mm</t>
  </si>
  <si>
    <t>-1359278517</t>
  </si>
  <si>
    <t xml:space="preserve">Poznámka k souboru cen:_x000D_
1. ČSN EN 13108-1 připouští pro ACO 11 pouze tl. 35 až 50 mm. </t>
  </si>
  <si>
    <t>12</t>
  </si>
  <si>
    <t>577145111</t>
  </si>
  <si>
    <t>Asfaltový beton vrstva obrusná ACO 16 (ABH) s rozprostřením a zhutněním z nemodifikovaného asfaltu, po zhutnění v pruhu šířky do 3 m tl. 50 mm</t>
  </si>
  <si>
    <t>981826060</t>
  </si>
  <si>
    <t xml:space="preserve">Poznámka k souboru cen:_x000D_
1. ČSN EN 13108-1 připouští pro ACO 16 pouze tl. 45 až 60 mm. </t>
  </si>
  <si>
    <t>13</t>
  </si>
  <si>
    <t>577155112</t>
  </si>
  <si>
    <t>Asfaltový beton vrstva ložní ACL 16 (ABH) s rozprostřením a zhutněním z nemodifikovaného asfaltu v pruhu šířky do 3 m, po zhutnění tl. 60 mm</t>
  </si>
  <si>
    <t>965508829</t>
  </si>
  <si>
    <t xml:space="preserve">Poznámka k souboru cen:_x000D_
1. ČSN EN 13108-1 připouští pro ACL 16 pouze tl. 50 až 70 mm. </t>
  </si>
  <si>
    <t>Ostatní konstrukce a práce, bourání</t>
  </si>
  <si>
    <t>14</t>
  </si>
  <si>
    <t>915221112</t>
  </si>
  <si>
    <t>Vodorovné dopravní značení stříkaným plastem vodící čára bílá šířky 250 mm souvislá retroreflexní</t>
  </si>
  <si>
    <t>m</t>
  </si>
  <si>
    <t>1662018121</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</si>
  <si>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</si>
  <si>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P</t>
  </si>
  <si>
    <t>Poznámka k položce:
V4</t>
  </si>
  <si>
    <t>"VDZ - V4":</t>
  </si>
  <si>
    <t>20+20</t>
  </si>
  <si>
    <t>31</t>
  </si>
  <si>
    <t>915221122</t>
  </si>
  <si>
    <t xml:space="preserve">Vodorovné dopravní značení stříkaným plastem vodící čára bílá šířky 250 mm přerušovaná retroreflexní </t>
  </si>
  <si>
    <t>617095079</t>
  </si>
  <si>
    <t>Poznámka k položce:
V2b</t>
  </si>
  <si>
    <t>"VDZ V2b":</t>
  </si>
  <si>
    <t>4,5*265</t>
  </si>
  <si>
    <t>915231112</t>
  </si>
  <si>
    <t>Vodorovné dopravní značení stříkaným plastem přechody pro chodce, šipky, symboly nápisy červené a bílé retroreflexní</t>
  </si>
  <si>
    <t>1737247710</t>
  </si>
  <si>
    <t>Poznámka k položce:
V14 - červená</t>
  </si>
  <si>
    <t>"Kolo V14 a šipka- červené provedení"</t>
  </si>
  <si>
    <t>12*(4,5+1,5)</t>
  </si>
  <si>
    <t>"Vodorovné značení V20 - bílé provedení"</t>
  </si>
  <si>
    <t>2,5*27</t>
  </si>
  <si>
    <t>16</t>
  </si>
  <si>
    <t>915611111</t>
  </si>
  <si>
    <t>Předznačení pro vodorovné značení stříkané barvou nebo prováděné z nátěrových hmot liniové dělicí čáry, vodicí proužky</t>
  </si>
  <si>
    <t>-910666543</t>
  </si>
  <si>
    <t xml:space="preserve">Poznámka k souboru cen:_x000D_
1. Množství měrných jednotek se určuje: a) pro cenu -1111 v m délky dělicí čáry nebo vodícího proužku (včetně mezer), b) pro cenu -1112 v m2 natírané nebo stříkané plochy. </t>
  </si>
  <si>
    <t>17</t>
  </si>
  <si>
    <t>915621111</t>
  </si>
  <si>
    <t>Předznačení pro vodorovné značení stříkané barvou nebo prováděné z nátěrových hmot plošné šipky, symboly, nápisy</t>
  </si>
  <si>
    <t>1093586645</t>
  </si>
  <si>
    <t>18</t>
  </si>
  <si>
    <t>919112213</t>
  </si>
  <si>
    <t>Řezání dilatačních spár v živičném krytu vytvoření komůrky pro těsnící zálivku šířky 10 mm, hloubky 25 mm</t>
  </si>
  <si>
    <t>-1356852566</t>
  </si>
  <si>
    <t xml:space="preserve">Poznámka k souboru cen:_x000D_
1. V cenách jsou započteny i náklady na vyčištění spár po řezání. </t>
  </si>
  <si>
    <t>"Podélný spoj"</t>
  </si>
  <si>
    <t>1234,65</t>
  </si>
  <si>
    <t>"Příčné spoje"</t>
  </si>
  <si>
    <t>4,90*10</t>
  </si>
  <si>
    <t>19</t>
  </si>
  <si>
    <t>919121213</t>
  </si>
  <si>
    <t>Utěsnění dilatačních spár zálivkou za studena v cementobetonovém nebo živičném krytu včetně adhezního nátěru bez těsnicího profilu pod zálivkou, pro komůrky šířky 10 mm, hloubky 25 mm</t>
  </si>
  <si>
    <t>-1656065349</t>
  </si>
  <si>
    <t xml:space="preserve">Poznámka k souboru cen:_x000D_
1. V cenách jsou započteny i náklady na vyčištění spár před těsněním a zalitím a náklady na impregnaci, těsnění a zalití spár včetně dodání hmot. </t>
  </si>
  <si>
    <t>20</t>
  </si>
  <si>
    <t>919721201</t>
  </si>
  <si>
    <t xml:space="preserve">Geomříž pro vyztužení asfaltového povrchu z polypropylénu Pevnost v tahu podélně a příčřně 70 kN/m </t>
  </si>
  <si>
    <t>1612707663</t>
  </si>
  <si>
    <t xml:space="preserve">Poznámka k souboru cen:_x000D_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</si>
  <si>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"Plocha vyrovnání povrchů"</t>
  </si>
  <si>
    <t>"Plocha krajnic"</t>
  </si>
  <si>
    <t>(1230+1180)*1,5</t>
  </si>
  <si>
    <t>919731122</t>
  </si>
  <si>
    <t>Zarovnání styčné plochy podkladu nebo krytu podél vybourané části komunikace nebo zpevněné plochy živičné tl. přes 50 do 100 mm</t>
  </si>
  <si>
    <t>-1224702454</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</si>
  <si>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</si>
  <si>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1234,65*2</t>
  </si>
  <si>
    <t>22</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</si>
  <si>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</si>
  <si>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</si>
  <si>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1220272769</t>
  </si>
  <si>
    <t xml:space="preserve">Poznámka k souboru cen:_x000D_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</si>
  <si>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997</t>
  </si>
  <si>
    <t>Přesun sutě</t>
  </si>
  <si>
    <t>23</t>
  </si>
  <si>
    <t>997013501</t>
  </si>
  <si>
    <t>Odvoz suti a vybouraných hmot na skládku nebo meziskládku se složením, na vzdálenost do 1 km</t>
  </si>
  <si>
    <t>t</t>
  </si>
  <si>
    <t>347499868</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</si>
  <si>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</si>
  <si>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24</t>
  </si>
  <si>
    <t>997013509</t>
  </si>
  <si>
    <t>Odvoz suti a vybouraných hmot na skládku nebo meziskládku se složením, na vzdálenost Příplatek k ceně za každý další i započatý 1 km přes 1 km</t>
  </si>
  <si>
    <t>56349494</t>
  </si>
  <si>
    <t>1514,128*19</t>
  </si>
  <si>
    <t>25</t>
  </si>
  <si>
    <t>997013832</t>
  </si>
  <si>
    <t>Poplatek za uložení stavebního odpadu na skládce (skládkovné) asfalty výbrus+odstranění kat.č. 17 0302</t>
  </si>
  <si>
    <t>1310175173</t>
  </si>
  <si>
    <t>565,625</t>
  </si>
  <si>
    <t>624,781</t>
  </si>
  <si>
    <t>26</t>
  </si>
  <si>
    <t>997013833</t>
  </si>
  <si>
    <t>Poplatek za uložení stavebního odpadu na skládce (skládkovné) - výkopek z příkopů kat.č. 17 0506</t>
  </si>
  <si>
    <t>-1285983005</t>
  </si>
  <si>
    <t>800,053</t>
  </si>
  <si>
    <t>27</t>
  </si>
  <si>
    <t>997013834</t>
  </si>
  <si>
    <t>Poplatek za uložení stavebního odpadu na skládce (skládkovné)- kamenivo kat.č. 17 0508</t>
  </si>
  <si>
    <t>446064903</t>
  </si>
  <si>
    <t>406,25</t>
  </si>
  <si>
    <t>998</t>
  </si>
  <si>
    <t>Přesun hmot</t>
  </si>
  <si>
    <t>28</t>
  </si>
  <si>
    <t>998225111</t>
  </si>
  <si>
    <t>Přesun hmot pro komunikace s krytem z kameniva, monolitickým betonovým nebo živičným dopravní vzdálenost do 200 m jakékoliv délky objektu</t>
  </si>
  <si>
    <t>-1285984924</t>
  </si>
  <si>
    <t xml:space="preserve">Poznámka k souboru cen:_x000D_
1. Ceny lze použít i pro plochy letišť s krytem monolitickým betonovým nebo živičným. </t>
  </si>
  <si>
    <t>29</t>
  </si>
  <si>
    <t>998225191</t>
  </si>
  <si>
    <t>Přesun hmot pro komunikace s krytem z kameniva, monolitickým betonovým nebo živičným Příplatek k ceně za zvětšený přesun přes vymezenou největší dopravní vzdálenost do 1000 m</t>
  </si>
  <si>
    <t>-1273468598</t>
  </si>
  <si>
    <t>02 -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</si>
  <si>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</si>
  <si>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</si>
  <si>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</si>
  <si>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</si>
  <si>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</si>
  <si>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</si>
  <si>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VRN1</t>
  </si>
  <si>
    <t>Průzkumné, geodetické a projektové práce</t>
  </si>
  <si>
    <t>012002000</t>
  </si>
  <si>
    <t>Geodetické práce</t>
  </si>
  <si>
    <t>%</t>
  </si>
  <si>
    <t>1024</t>
  </si>
  <si>
    <t>439341134</t>
  </si>
  <si>
    <t>013254000</t>
  </si>
  <si>
    <t>Dokumentace skutečného provedení stavby</t>
  </si>
  <si>
    <t>1306678177</t>
  </si>
  <si>
    <t>VRN3</t>
  </si>
  <si>
    <t>Zařízení staveniště</t>
  </si>
  <si>
    <t>030001000</t>
  </si>
  <si>
    <t>2041596368</t>
  </si>
  <si>
    <t>VRN4</t>
  </si>
  <si>
    <t>Inženýrská činnost</t>
  </si>
  <si>
    <t>043002000</t>
  </si>
  <si>
    <t>Inženýrská činnost zkoušky a ostatní měření</t>
  </si>
  <si>
    <t>-1626894080</t>
  </si>
  <si>
    <t>VRN7</t>
  </si>
  <si>
    <t>Provozní vlivy</t>
  </si>
  <si>
    <t>072002000</t>
  </si>
  <si>
    <t>Dopravně inženýrské opatření</t>
  </si>
  <si>
    <t>-720017087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</si>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</sst>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sz val="8"/>
      <color rgb="FF800080"/>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8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7"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3"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6" fillId="0" borderId="0" xfId="0" applyFont="1" applyBorder="1" applyAlignment="1" applyProtection="1">
      <alignment horizontal="left" vertical="center"/>
    </xf>
    <xf numFmtId="0" fontId="37" fillId="0" borderId="0" xfId="0" applyFont="1" applyBorder="1" applyAlignment="1" applyProtection="1">
      <alignment vertical="center" wrapText="1"/>
    </xf>
    <xf numFmtId="0" fontId="0" fillId="0" borderId="18" xfId="0" applyFont="1" applyBorder="1" applyAlignment="1" applyProtection="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8" fillId="0" borderId="0" xfId="0" applyFont="1" applyBorder="1" applyAlignment="1" applyProtection="1">
      <alignment horizontal="left" vertical="center"/>
    </xf>
    <xf numFmtId="0" fontId="38"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167" fontId="9" fillId="0" borderId="0" xfId="0" applyNumberFormat="1" applyFont="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167" fontId="0" fillId="4" borderId="28" xfId="0" applyNumberFormat="1" applyFont="1" applyFill="1" applyBorder="1" applyAlignment="1" applyProtection="1">
      <alignment vertical="center"/>
      <protection locked="0"/>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40" fillId="0" borderId="29" xfId="0" applyFont="1" applyBorder="1" applyAlignment="1" applyProtection="1">
      <alignment vertical="center" wrapText="1"/>
      <protection locked="0"/>
    </xf>
    <xf numFmtId="0" fontId="40" fillId="0" borderId="30" xfId="0" applyFont="1" applyBorder="1" applyAlignment="1" applyProtection="1">
      <alignment vertical="center" wrapText="1"/>
      <protection locked="0"/>
    </xf>
    <xf numFmtId="0" fontId="40" fillId="0" borderId="31" xfId="0" applyFont="1" applyBorder="1" applyAlignment="1" applyProtection="1">
      <alignment vertical="center" wrapText="1"/>
      <protection locked="0"/>
    </xf>
    <xf numFmtId="0" fontId="40" fillId="0" borderId="3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2" xfId="0" applyFont="1" applyBorder="1" applyAlignment="1" applyProtection="1">
      <alignment vertical="center" wrapText="1"/>
      <protection locked="0"/>
    </xf>
    <xf numFmtId="0" fontId="40" fillId="0" borderId="33" xfId="0" applyFont="1" applyBorder="1" applyAlignment="1" applyProtection="1">
      <alignment vertical="center"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32"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0" fillId="0" borderId="36" xfId="0" applyFont="1" applyBorder="1" applyAlignment="1" applyProtection="1">
      <alignment vertical="center" wrapText="1"/>
      <protection locked="0"/>
    </xf>
    <xf numFmtId="0" fontId="40" fillId="0" borderId="1" xfId="0" applyFont="1" applyBorder="1" applyAlignment="1" applyProtection="1">
      <alignment vertical="top"/>
      <protection locked="0"/>
    </xf>
    <xf numFmtId="0" fontId="40" fillId="0" borderId="0" xfId="0" applyFont="1" applyAlignment="1" applyProtection="1">
      <alignment vertical="top"/>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42" fillId="0" borderId="34" xfId="0" applyFont="1" applyBorder="1" applyAlignment="1" applyProtection="1">
      <alignment horizontal="center" vertical="center"/>
      <protection locked="0"/>
    </xf>
    <xf numFmtId="0" fontId="45" fillId="0" borderId="34"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32" xfId="0" applyFont="1" applyBorder="1" applyAlignment="1" applyProtection="1">
      <alignment horizontal="left" vertical="center"/>
      <protection locked="0"/>
    </xf>
    <xf numFmtId="0" fontId="43" fillId="2" borderId="1" xfId="0" applyFont="1" applyFill="1" applyBorder="1" applyAlignment="1" applyProtection="1">
      <alignment horizontal="left" vertical="center"/>
      <protection locked="0"/>
    </xf>
    <xf numFmtId="0" fontId="43" fillId="2" borderId="1" xfId="0" applyFont="1" applyFill="1" applyBorder="1" applyAlignment="1" applyProtection="1">
      <alignment horizontal="center" vertical="center"/>
      <protection locked="0"/>
    </xf>
    <xf numFmtId="0" fontId="40" fillId="0" borderId="35"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protection locked="0"/>
    </xf>
    <xf numFmtId="0" fontId="43" fillId="0" borderId="35"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center" vertical="top"/>
      <protection locked="0"/>
    </xf>
    <xf numFmtId="0" fontId="43" fillId="0" borderId="35" xfId="0" applyFont="1" applyBorder="1" applyAlignment="1" applyProtection="1">
      <alignment horizontal="left" vertical="center"/>
      <protection locked="0"/>
    </xf>
    <xf numFmtId="0" fontId="43" fillId="0" borderId="36" xfId="0" applyFont="1" applyBorder="1" applyAlignment="1" applyProtection="1">
      <alignment horizontal="left" vertical="center"/>
      <protection locked="0"/>
    </xf>
    <xf numFmtId="0" fontId="45" fillId="0" borderId="0" xfId="0" applyFont="1" applyAlignment="1" applyProtection="1">
      <alignment vertical="center"/>
      <protection locked="0"/>
    </xf>
    <xf numFmtId="0" fontId="42" fillId="0" borderId="1"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3"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2" fillId="0" borderId="34" xfId="0" applyFont="1" applyBorder="1" applyAlignment="1" applyProtection="1">
      <alignment horizontal="left"/>
      <protection locked="0"/>
    </xf>
    <xf numFmtId="0" fontId="45" fillId="0" borderId="34" xfId="0" applyFont="1" applyBorder="1" applyAlignment="1" applyProtection="1">
      <protection locked="0"/>
    </xf>
    <xf numFmtId="0" fontId="40" fillId="0" borderId="32" xfId="0" applyFont="1" applyBorder="1" applyAlignment="1" applyProtection="1">
      <alignment vertical="top"/>
      <protection locked="0"/>
    </xf>
    <xf numFmtId="0" fontId="40" fillId="0" borderId="33" xfId="0" applyFont="1" applyBorder="1" applyAlignment="1" applyProtection="1">
      <alignment vertical="top"/>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left" vertical="top"/>
      <protection locked="0"/>
    </xf>
    <xf numFmtId="0" fontId="40" fillId="0" borderId="35" xfId="0" applyFont="1" applyBorder="1" applyAlignment="1" applyProtection="1">
      <alignment vertical="top"/>
      <protection locked="0"/>
    </xf>
    <xf numFmtId="0" fontId="40" fillId="0" borderId="34" xfId="0" applyFont="1" applyBorder="1" applyAlignment="1" applyProtection="1">
      <alignment vertical="top"/>
      <protection locked="0"/>
    </xf>
    <xf numFmtId="0" fontId="40"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3" borderId="0" xfId="1" applyFont="1" applyFill="1" applyAlignment="1">
      <alignment vertical="center"/>
    </xf>
    <xf numFmtId="0" fontId="43"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top"/>
      <protection locked="0"/>
    </xf>
    <xf numFmtId="0" fontId="42" fillId="0" borderId="34" xfId="0" applyFont="1" applyBorder="1" applyAlignment="1" applyProtection="1">
      <alignment horizontal="left"/>
      <protection locked="0"/>
    </xf>
    <xf numFmtId="0" fontId="41"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49" fontId="43"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2"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67"/>
      <c r="AS2" s="367"/>
      <c r="AT2" s="367"/>
      <c r="AU2" s="367"/>
      <c r="AV2" s="367"/>
      <c r="AW2" s="367"/>
      <c r="AX2" s="367"/>
      <c r="AY2" s="367"/>
      <c r="AZ2" s="367"/>
      <c r="BA2" s="367"/>
      <c r="BB2" s="367"/>
      <c r="BC2" s="367"/>
      <c r="BD2" s="367"/>
      <c r="BE2" s="367"/>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32" t="s">
        <v>16</v>
      </c>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28"/>
      <c r="AQ5" s="30"/>
      <c r="BE5" s="330" t="s">
        <v>17</v>
      </c>
      <c r="BS5" s="23" t="s">
        <v>8</v>
      </c>
    </row>
    <row r="6" spans="1:74" ht="36.950000000000003" customHeight="1">
      <c r="B6" s="27"/>
      <c r="C6" s="28"/>
      <c r="D6" s="35" t="s">
        <v>18</v>
      </c>
      <c r="E6" s="28"/>
      <c r="F6" s="28"/>
      <c r="G6" s="28"/>
      <c r="H6" s="28"/>
      <c r="I6" s="28"/>
      <c r="J6" s="28"/>
      <c r="K6" s="334" t="s">
        <v>19</v>
      </c>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28"/>
      <c r="AQ6" s="30"/>
      <c r="BE6" s="331"/>
      <c r="BS6" s="23" t="s">
        <v>20</v>
      </c>
    </row>
    <row r="7" spans="1:74"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31"/>
      <c r="BS7" s="23" t="s">
        <v>24</v>
      </c>
    </row>
    <row r="8" spans="1:74"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31"/>
      <c r="BS8" s="23" t="s">
        <v>29</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1"/>
      <c r="BS9" s="23" t="s">
        <v>30</v>
      </c>
    </row>
    <row r="10" spans="1:74"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33</v>
      </c>
      <c r="AO10" s="28"/>
      <c r="AP10" s="28"/>
      <c r="AQ10" s="30"/>
      <c r="BE10" s="331"/>
      <c r="BS10" s="23" t="s">
        <v>20</v>
      </c>
    </row>
    <row r="11" spans="1:74" ht="18.399999999999999"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35</v>
      </c>
      <c r="AL11" s="28"/>
      <c r="AM11" s="28"/>
      <c r="AN11" s="34" t="s">
        <v>22</v>
      </c>
      <c r="AO11" s="28"/>
      <c r="AP11" s="28"/>
      <c r="AQ11" s="30"/>
      <c r="BE11" s="331"/>
      <c r="BS11" s="23" t="s">
        <v>20</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1"/>
      <c r="BS12" s="23" t="s">
        <v>20</v>
      </c>
    </row>
    <row r="13" spans="1:74" ht="14.45" customHeight="1">
      <c r="B13" s="27"/>
      <c r="C13" s="28"/>
      <c r="D13" s="36" t="s">
        <v>36</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37</v>
      </c>
      <c r="AO13" s="28"/>
      <c r="AP13" s="28"/>
      <c r="AQ13" s="30"/>
      <c r="BE13" s="331"/>
      <c r="BS13" s="23" t="s">
        <v>20</v>
      </c>
    </row>
    <row r="14" spans="1:74">
      <c r="B14" s="27"/>
      <c r="C14" s="28"/>
      <c r="D14" s="28"/>
      <c r="E14" s="335" t="s">
        <v>37</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6" t="s">
        <v>35</v>
      </c>
      <c r="AL14" s="28"/>
      <c r="AM14" s="28"/>
      <c r="AN14" s="38" t="s">
        <v>37</v>
      </c>
      <c r="AO14" s="28"/>
      <c r="AP14" s="28"/>
      <c r="AQ14" s="30"/>
      <c r="BE14" s="331"/>
      <c r="BS14" s="23" t="s">
        <v>20</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1"/>
      <c r="BS15" s="23" t="s">
        <v>6</v>
      </c>
    </row>
    <row r="16" spans="1:74" ht="14.45" customHeight="1">
      <c r="B16" s="27"/>
      <c r="C16" s="28"/>
      <c r="D16" s="36" t="s">
        <v>38</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39</v>
      </c>
      <c r="AO16" s="28"/>
      <c r="AP16" s="28"/>
      <c r="AQ16" s="30"/>
      <c r="BE16" s="331"/>
      <c r="BS16" s="23" t="s">
        <v>6</v>
      </c>
    </row>
    <row r="17" spans="2:71" ht="18.399999999999999"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35</v>
      </c>
      <c r="AL17" s="28"/>
      <c r="AM17" s="28"/>
      <c r="AN17" s="34" t="s">
        <v>22</v>
      </c>
      <c r="AO17" s="28"/>
      <c r="AP17" s="28"/>
      <c r="AQ17" s="30"/>
      <c r="BE17" s="331"/>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1"/>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1"/>
      <c r="BS19" s="23" t="s">
        <v>8</v>
      </c>
    </row>
    <row r="20" spans="2:71" ht="48.75" customHeight="1">
      <c r="B20" s="27"/>
      <c r="C20" s="28"/>
      <c r="D20" s="28"/>
      <c r="E20" s="337" t="s">
        <v>43</v>
      </c>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28"/>
      <c r="AP20" s="28"/>
      <c r="AQ20" s="30"/>
      <c r="BE20" s="331"/>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1"/>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1"/>
    </row>
    <row r="23" spans="2:71" s="1" customFormat="1" ht="25.9" customHeight="1">
      <c r="B23" s="40"/>
      <c r="C23" s="41"/>
      <c r="D23" s="42" t="s">
        <v>44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38">
        <f>ROUND(AG51,2)</f>
        <v>0</v>
      </c>
      <c r="AL23" s="339"/>
      <c r="AM23" s="339"/>
      <c r="AN23" s="339"/>
      <c r="AO23" s="339"/>
      <c r="AP23" s="41"/>
      <c r="AQ23" s="44"/>
      <c r="BE23" s="331"/>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1"/>
    </row>
    <row r="25" spans="2:71" s="1" customFormat="1" ht="13.5">
      <c r="B25" s="40"/>
      <c r="C25" s="41"/>
      <c r="D25" s="41"/>
      <c r="E25" s="41"/>
      <c r="F25" s="41"/>
      <c r="G25" s="41"/>
      <c r="H25" s="41"/>
      <c r="I25" s="41"/>
      <c r="J25" s="41"/>
      <c r="K25" s="41"/>
      <c r="L25" s="340" t="s">
        <v>45</v>
      </c>
      <c r="M25" s="340"/>
      <c r="N25" s="340"/>
      <c r="O25" s="340"/>
      <c r="P25" s="41"/>
      <c r="Q25" s="41"/>
      <c r="R25" s="41"/>
      <c r="S25" s="41"/>
      <c r="T25" s="41"/>
      <c r="U25" s="41"/>
      <c r="V25" s="41"/>
      <c r="W25" s="340" t="s">
        <v>46</v>
      </c>
      <c r="X25" s="340"/>
      <c r="Y25" s="340"/>
      <c r="Z25" s="340"/>
      <c r="AA25" s="340"/>
      <c r="AB25" s="340"/>
      <c r="AC25" s="340"/>
      <c r="AD25" s="340"/>
      <c r="AE25" s="340"/>
      <c r="AF25" s="41"/>
      <c r="AG25" s="41"/>
      <c r="AH25" s="41"/>
      <c r="AI25" s="41"/>
      <c r="AJ25" s="41"/>
      <c r="AK25" s="340" t="s">
        <v>47</v>
      </c>
      <c r="AL25" s="340"/>
      <c r="AM25" s="340"/>
      <c r="AN25" s="340"/>
      <c r="AO25" s="340"/>
      <c r="AP25" s="41"/>
      <c r="AQ25" s="44"/>
      <c r="BE25" s="331"/>
    </row>
    <row r="26" spans="2:71" s="2" customFormat="1" ht="14.45" customHeight="1">
      <c r="B26" s="46"/>
      <c r="C26" s="47"/>
      <c r="D26" s="48" t="s">
        <v>48</v>
      </c>
      <c r="E26" s="47"/>
      <c r="F26" s="48" t="s">
        <v>49</v>
      </c>
      <c r="G26" s="47"/>
      <c r="H26" s="47"/>
      <c r="I26" s="47"/>
      <c r="J26" s="47"/>
      <c r="K26" s="47"/>
      <c r="L26" s="341">
        <v>0.21</v>
      </c>
      <c r="M26" s="342"/>
      <c r="N26" s="342"/>
      <c r="O26" s="342"/>
      <c r="P26" s="47"/>
      <c r="Q26" s="47"/>
      <c r="R26" s="47"/>
      <c r="S26" s="47"/>
      <c r="T26" s="47"/>
      <c r="U26" s="47"/>
      <c r="V26" s="47"/>
      <c r="W26" s="343">
        <f>ROUND(AZ51,2)</f>
        <v>0</v>
      </c>
      <c r="X26" s="342"/>
      <c r="Y26" s="342"/>
      <c r="Z26" s="342"/>
      <c r="AA26" s="342"/>
      <c r="AB26" s="342"/>
      <c r="AC26" s="342"/>
      <c r="AD26" s="342"/>
      <c r="AE26" s="342"/>
      <c r="AF26" s="47"/>
      <c r="AG26" s="47"/>
      <c r="AH26" s="47"/>
      <c r="AI26" s="47"/>
      <c r="AJ26" s="47"/>
      <c r="AK26" s="343">
        <f>ROUND(AV51,2)</f>
        <v>0</v>
      </c>
      <c r="AL26" s="342"/>
      <c r="AM26" s="342"/>
      <c r="AN26" s="342"/>
      <c r="AO26" s="342"/>
      <c r="AP26" s="47"/>
      <c r="AQ26" s="49"/>
      <c r="BE26" s="331"/>
    </row>
    <row r="27" spans="2:71" s="2" customFormat="1" ht="14.45" customHeight="1">
      <c r="B27" s="46"/>
      <c r="C27" s="47"/>
      <c r="D27" s="47"/>
      <c r="E27" s="47"/>
      <c r="F27" s="48" t="s">
        <v>50</v>
      </c>
      <c r="G27" s="47"/>
      <c r="H27" s="47"/>
      <c r="I27" s="47"/>
      <c r="J27" s="47"/>
      <c r="K27" s="47"/>
      <c r="L27" s="341">
        <v>0.15</v>
      </c>
      <c r="M27" s="342"/>
      <c r="N27" s="342"/>
      <c r="O27" s="342"/>
      <c r="P27" s="47"/>
      <c r="Q27" s="47"/>
      <c r="R27" s="47"/>
      <c r="S27" s="47"/>
      <c r="T27" s="47"/>
      <c r="U27" s="47"/>
      <c r="V27" s="47"/>
      <c r="W27" s="343">
        <f>ROUND(BA51,2)</f>
        <v>0</v>
      </c>
      <c r="X27" s="342"/>
      <c r="Y27" s="342"/>
      <c r="Z27" s="342"/>
      <c r="AA27" s="342"/>
      <c r="AB27" s="342"/>
      <c r="AC27" s="342"/>
      <c r="AD27" s="342"/>
      <c r="AE27" s="342"/>
      <c r="AF27" s="47"/>
      <c r="AG27" s="47"/>
      <c r="AH27" s="47"/>
      <c r="AI27" s="47"/>
      <c r="AJ27" s="47"/>
      <c r="AK27" s="343">
        <f>ROUND(AW51,2)</f>
        <v>0</v>
      </c>
      <c r="AL27" s="342"/>
      <c r="AM27" s="342"/>
      <c r="AN27" s="342"/>
      <c r="AO27" s="342"/>
      <c r="AP27" s="47"/>
      <c r="AQ27" s="49"/>
      <c r="BE27" s="331"/>
    </row>
    <row r="28" spans="2:71" s="2" customFormat="1" ht="14.45" hidden="1" customHeight="1">
      <c r="B28" s="46"/>
      <c r="C28" s="47"/>
      <c r="D28" s="47"/>
      <c r="E28" s="47"/>
      <c r="F28" s="48" t="s">
        <v>51</v>
      </c>
      <c r="G28" s="47"/>
      <c r="H28" s="47"/>
      <c r="I28" s="47"/>
      <c r="J28" s="47"/>
      <c r="K28" s="47"/>
      <c r="L28" s="341">
        <v>0.21</v>
      </c>
      <c r="M28" s="342"/>
      <c r="N28" s="342"/>
      <c r="O28" s="342"/>
      <c r="P28" s="47"/>
      <c r="Q28" s="47"/>
      <c r="R28" s="47"/>
      <c r="S28" s="47"/>
      <c r="T28" s="47"/>
      <c r="U28" s="47"/>
      <c r="V28" s="47"/>
      <c r="W28" s="343">
        <f>ROUND(BB51,2)</f>
        <v>0</v>
      </c>
      <c r="X28" s="342"/>
      <c r="Y28" s="342"/>
      <c r="Z28" s="342"/>
      <c r="AA28" s="342"/>
      <c r="AB28" s="342"/>
      <c r="AC28" s="342"/>
      <c r="AD28" s="342"/>
      <c r="AE28" s="342"/>
      <c r="AF28" s="47"/>
      <c r="AG28" s="47"/>
      <c r="AH28" s="47"/>
      <c r="AI28" s="47"/>
      <c r="AJ28" s="47"/>
      <c r="AK28" s="343">
        <v>0</v>
      </c>
      <c r="AL28" s="342"/>
      <c r="AM28" s="342"/>
      <c r="AN28" s="342"/>
      <c r="AO28" s="342"/>
      <c r="AP28" s="47"/>
      <c r="AQ28" s="49"/>
      <c r="BE28" s="331"/>
    </row>
    <row r="29" spans="2:71" s="2" customFormat="1" ht="14.45" hidden="1" customHeight="1">
      <c r="B29" s="46"/>
      <c r="C29" s="47"/>
      <c r="D29" s="47"/>
      <c r="E29" s="47"/>
      <c r="F29" s="48" t="s">
        <v>52</v>
      </c>
      <c r="G29" s="47"/>
      <c r="H29" s="47"/>
      <c r="I29" s="47"/>
      <c r="J29" s="47"/>
      <c r="K29" s="47"/>
      <c r="L29" s="341">
        <v>0.15</v>
      </c>
      <c r="M29" s="342"/>
      <c r="N29" s="342"/>
      <c r="O29" s="342"/>
      <c r="P29" s="47"/>
      <c r="Q29" s="47"/>
      <c r="R29" s="47"/>
      <c r="S29" s="47"/>
      <c r="T29" s="47"/>
      <c r="U29" s="47"/>
      <c r="V29" s="47"/>
      <c r="W29" s="343">
        <f>ROUND(BC51,2)</f>
        <v>0</v>
      </c>
      <c r="X29" s="342"/>
      <c r="Y29" s="342"/>
      <c r="Z29" s="342"/>
      <c r="AA29" s="342"/>
      <c r="AB29" s="342"/>
      <c r="AC29" s="342"/>
      <c r="AD29" s="342"/>
      <c r="AE29" s="342"/>
      <c r="AF29" s="47"/>
      <c r="AG29" s="47"/>
      <c r="AH29" s="47"/>
      <c r="AI29" s="47"/>
      <c r="AJ29" s="47"/>
      <c r="AK29" s="343">
        <v>0</v>
      </c>
      <c r="AL29" s="342"/>
      <c r="AM29" s="342"/>
      <c r="AN29" s="342"/>
      <c r="AO29" s="342"/>
      <c r="AP29" s="47"/>
      <c r="AQ29" s="49"/>
      <c r="BE29" s="331"/>
    </row>
    <row r="30" spans="2:71" s="2" customFormat="1" ht="14.45" hidden="1" customHeight="1">
      <c r="B30" s="46"/>
      <c r="C30" s="47"/>
      <c r="D30" s="47"/>
      <c r="E30" s="47"/>
      <c r="F30" s="48" t="s">
        <v>53</v>
      </c>
      <c r="G30" s="47"/>
      <c r="H30" s="47"/>
      <c r="I30" s="47"/>
      <c r="J30" s="47"/>
      <c r="K30" s="47"/>
      <c r="L30" s="341">
        <v>0</v>
      </c>
      <c r="M30" s="342"/>
      <c r="N30" s="342"/>
      <c r="O30" s="342"/>
      <c r="P30" s="47"/>
      <c r="Q30" s="47"/>
      <c r="R30" s="47"/>
      <c r="S30" s="47"/>
      <c r="T30" s="47"/>
      <c r="U30" s="47"/>
      <c r="V30" s="47"/>
      <c r="W30" s="343">
        <f>ROUND(BD51,2)</f>
        <v>0</v>
      </c>
      <c r="X30" s="342"/>
      <c r="Y30" s="342"/>
      <c r="Z30" s="342"/>
      <c r="AA30" s="342"/>
      <c r="AB30" s="342"/>
      <c r="AC30" s="342"/>
      <c r="AD30" s="342"/>
      <c r="AE30" s="342"/>
      <c r="AF30" s="47"/>
      <c r="AG30" s="47"/>
      <c r="AH30" s="47"/>
      <c r="AI30" s="47"/>
      <c r="AJ30" s="47"/>
      <c r="AK30" s="343">
        <v>0</v>
      </c>
      <c r="AL30" s="342"/>
      <c r="AM30" s="342"/>
      <c r="AN30" s="342"/>
      <c r="AO30" s="342"/>
      <c r="AP30" s="47"/>
      <c r="AQ30" s="49"/>
      <c r="BE30" s="331"/>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1"/>
    </row>
    <row r="32" spans="2:71" s="1" customFormat="1" ht="25.9" customHeight="1">
      <c r="B32" s="40"/>
      <c r="C32" s="50"/>
      <c r="D32" s="51" t="s">
        <v>54</v>
      </c>
      <c r="E32" s="52"/>
      <c r="F32" s="52"/>
      <c r="G32" s="52"/>
      <c r="H32" s="52"/>
      <c r="I32" s="52"/>
      <c r="J32" s="52"/>
      <c r="K32" s="52"/>
      <c r="L32" s="52"/>
      <c r="M32" s="52"/>
      <c r="N32" s="52"/>
      <c r="O32" s="52"/>
      <c r="P32" s="52"/>
      <c r="Q32" s="52"/>
      <c r="R32" s="52"/>
      <c r="S32" s="52"/>
      <c r="T32" s="53" t="s">
        <v>55</v>
      </c>
      <c r="U32" s="52"/>
      <c r="V32" s="52"/>
      <c r="W32" s="52"/>
      <c r="X32" s="344" t="s">
        <v>56</v>
      </c>
      <c r="Y32" s="345"/>
      <c r="Z32" s="345"/>
      <c r="AA32" s="345"/>
      <c r="AB32" s="345"/>
      <c r="AC32" s="52"/>
      <c r="AD32" s="52"/>
      <c r="AE32" s="52"/>
      <c r="AF32" s="52"/>
      <c r="AG32" s="52"/>
      <c r="AH32" s="52"/>
      <c r="AI32" s="52"/>
      <c r="AJ32" s="52"/>
      <c r="AK32" s="346">
        <f>SUM(AK23:AK30)</f>
        <v>0</v>
      </c>
      <c r="AL32" s="345"/>
      <c r="AM32" s="345"/>
      <c r="AN32" s="345"/>
      <c r="AO32" s="347"/>
      <c r="AP32" s="50"/>
      <c r="AQ32" s="54"/>
      <c r="BE32" s="331"/>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008</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48" t="str">
        <f>K6</f>
        <v>K Radonicům SÚ, Praha 9, č. akce 13415</v>
      </c>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25</v>
      </c>
      <c r="D44" s="62"/>
      <c r="E44" s="62"/>
      <c r="F44" s="62"/>
      <c r="G44" s="62"/>
      <c r="H44" s="62"/>
      <c r="I44" s="62"/>
      <c r="J44" s="62"/>
      <c r="K44" s="62"/>
      <c r="L44" s="71" t="str">
        <f>IF(K8="","",K8)</f>
        <v>p.p.č. 986, k.ú. Satalice</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50" t="str">
        <f>IF(AN8= "","",AN8)</f>
        <v>23. 1. 2017</v>
      </c>
      <c r="AN44" s="350"/>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31</v>
      </c>
      <c r="D46" s="62"/>
      <c r="E46" s="62"/>
      <c r="F46" s="62"/>
      <c r="G46" s="62"/>
      <c r="H46" s="62"/>
      <c r="I46" s="62"/>
      <c r="J46" s="62"/>
      <c r="K46" s="62"/>
      <c r="L46" s="65" t="str">
        <f>IF(E11= "","",E11)</f>
        <v>Technická správa komunikací hl. m. Prahy</v>
      </c>
      <c r="M46" s="62"/>
      <c r="N46" s="62"/>
      <c r="O46" s="62"/>
      <c r="P46" s="62"/>
      <c r="Q46" s="62"/>
      <c r="R46" s="62"/>
      <c r="S46" s="62"/>
      <c r="T46" s="62"/>
      <c r="U46" s="62"/>
      <c r="V46" s="62"/>
      <c r="W46" s="62"/>
      <c r="X46" s="62"/>
      <c r="Y46" s="62"/>
      <c r="Z46" s="62"/>
      <c r="AA46" s="62"/>
      <c r="AB46" s="62"/>
      <c r="AC46" s="62"/>
      <c r="AD46" s="62"/>
      <c r="AE46" s="62"/>
      <c r="AF46" s="62"/>
      <c r="AG46" s="62"/>
      <c r="AH46" s="62"/>
      <c r="AI46" s="64" t="s">
        <v>38</v>
      </c>
      <c r="AJ46" s="62"/>
      <c r="AK46" s="62"/>
      <c r="AL46" s="62"/>
      <c r="AM46" s="351" t="str">
        <f>IF(E17="","",E17)</f>
        <v>DIPRO, spol. s r.o. Praha</v>
      </c>
      <c r="AN46" s="351"/>
      <c r="AO46" s="351"/>
      <c r="AP46" s="351"/>
      <c r="AQ46" s="62"/>
      <c r="AR46" s="60"/>
      <c r="AS46" s="352" t="s">
        <v>58</v>
      </c>
      <c r="AT46" s="353"/>
      <c r="AU46" s="73"/>
      <c r="AV46" s="73"/>
      <c r="AW46" s="73"/>
      <c r="AX46" s="73"/>
      <c r="AY46" s="73"/>
      <c r="AZ46" s="73"/>
      <c r="BA46" s="73"/>
      <c r="BB46" s="73"/>
      <c r="BC46" s="73"/>
      <c r="BD46" s="74"/>
    </row>
    <row r="47" spans="2:56" s="1" customFormat="1">
      <c r="B47" s="40"/>
      <c r="C47" s="64" t="s">
        <v>36</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4"/>
      <c r="AT47" s="355"/>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6"/>
      <c r="AT48" s="357"/>
      <c r="AU48" s="41"/>
      <c r="AV48" s="41"/>
      <c r="AW48" s="41"/>
      <c r="AX48" s="41"/>
      <c r="AY48" s="41"/>
      <c r="AZ48" s="41"/>
      <c r="BA48" s="41"/>
      <c r="BB48" s="41"/>
      <c r="BC48" s="41"/>
      <c r="BD48" s="77"/>
    </row>
    <row r="49" spans="1:91" s="1" customFormat="1" ht="29.25" customHeight="1">
      <c r="B49" s="40"/>
      <c r="C49" s="358" t="s">
        <v>59</v>
      </c>
      <c r="D49" s="359"/>
      <c r="E49" s="359"/>
      <c r="F49" s="359"/>
      <c r="G49" s="359"/>
      <c r="H49" s="78"/>
      <c r="I49" s="360" t="s">
        <v>60</v>
      </c>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1" t="s">
        <v>61</v>
      </c>
      <c r="AH49" s="359"/>
      <c r="AI49" s="359"/>
      <c r="AJ49" s="359"/>
      <c r="AK49" s="359"/>
      <c r="AL49" s="359"/>
      <c r="AM49" s="359"/>
      <c r="AN49" s="360" t="s">
        <v>62</v>
      </c>
      <c r="AO49" s="359"/>
      <c r="AP49" s="359"/>
      <c r="AQ49" s="79" t="s">
        <v>63</v>
      </c>
      <c r="AR49" s="60"/>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5">
        <f>ROUND(SUM(AG52:AG53),2)</f>
        <v>0</v>
      </c>
      <c r="AH51" s="365"/>
      <c r="AI51" s="365"/>
      <c r="AJ51" s="365"/>
      <c r="AK51" s="365"/>
      <c r="AL51" s="365"/>
      <c r="AM51" s="365"/>
      <c r="AN51" s="366">
        <f>SUM(AG51,AT51)</f>
        <v>0</v>
      </c>
      <c r="AO51" s="366"/>
      <c r="AP51" s="366"/>
      <c r="AQ51" s="88" t="s">
        <v>22</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77</v>
      </c>
      <c r="BT51" s="93" t="s">
        <v>78</v>
      </c>
      <c r="BU51" s="94" t="s">
        <v>79</v>
      </c>
      <c r="BV51" s="93" t="s">
        <v>80</v>
      </c>
      <c r="BW51" s="93" t="s">
        <v>7</v>
      </c>
      <c r="BX51" s="93" t="s">
        <v>81</v>
      </c>
      <c r="CL51" s="93" t="s">
        <v>22</v>
      </c>
    </row>
    <row r="52" spans="1:91" s="5" customFormat="1" ht="22.5" customHeight="1">
      <c r="A52" s="95" t="s">
        <v>82</v>
      </c>
      <c r="B52" s="96"/>
      <c r="C52" s="97"/>
      <c r="D52" s="364" t="s">
        <v>83</v>
      </c>
      <c r="E52" s="364"/>
      <c r="F52" s="364"/>
      <c r="G52" s="364"/>
      <c r="H52" s="364"/>
      <c r="I52" s="98"/>
      <c r="J52" s="364" t="s">
        <v>84</v>
      </c>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2">
        <f>'01 - Komunikace - stavebn...'!J27</f>
        <v>0</v>
      </c>
      <c r="AH52" s="363"/>
      <c r="AI52" s="363"/>
      <c r="AJ52" s="363"/>
      <c r="AK52" s="363"/>
      <c r="AL52" s="363"/>
      <c r="AM52" s="363"/>
      <c r="AN52" s="362">
        <f>SUM(AG52,AT52)</f>
        <v>0</v>
      </c>
      <c r="AO52" s="363"/>
      <c r="AP52" s="363"/>
      <c r="AQ52" s="99" t="s">
        <v>85</v>
      </c>
      <c r="AR52" s="100"/>
      <c r="AS52" s="101">
        <v>0</v>
      </c>
      <c r="AT52" s="102">
        <f>ROUND(SUM(AV52:AW52),2)</f>
        <v>0</v>
      </c>
      <c r="AU52" s="103">
        <f>'01 - Komunikace - stavebn...'!P82</f>
        <v>0</v>
      </c>
      <c r="AV52" s="102">
        <f>'01 - Komunikace - stavebn...'!J30</f>
        <v>0</v>
      </c>
      <c r="AW52" s="102">
        <f>'01 - Komunikace - stavebn...'!J31</f>
        <v>0</v>
      </c>
      <c r="AX52" s="102">
        <f>'01 - Komunikace - stavebn...'!J32</f>
        <v>0</v>
      </c>
      <c r="AY52" s="102">
        <f>'01 - Komunikace - stavebn...'!J33</f>
        <v>0</v>
      </c>
      <c r="AZ52" s="102">
        <f>'01 - Komunikace - stavebn...'!F30</f>
        <v>0</v>
      </c>
      <c r="BA52" s="102">
        <f>'01 - Komunikace - stavebn...'!F31</f>
        <v>0</v>
      </c>
      <c r="BB52" s="102">
        <f>'01 - Komunikace - stavebn...'!F32</f>
        <v>0</v>
      </c>
      <c r="BC52" s="102">
        <f>'01 - Komunikace - stavebn...'!F33</f>
        <v>0</v>
      </c>
      <c r="BD52" s="104">
        <f>'01 - Komunikace - stavebn...'!F34</f>
        <v>0</v>
      </c>
      <c r="BT52" s="105" t="s">
        <v>24</v>
      </c>
      <c r="BV52" s="105" t="s">
        <v>80</v>
      </c>
      <c r="BW52" s="105" t="s">
        <v>86</v>
      </c>
      <c r="BX52" s="105" t="s">
        <v>7</v>
      </c>
      <c r="CL52" s="105" t="s">
        <v>22</v>
      </c>
      <c r="CM52" s="105" t="s">
        <v>87</v>
      </c>
    </row>
    <row r="53" spans="1:91" s="5" customFormat="1" ht="22.5" customHeight="1">
      <c r="A53" s="95" t="s">
        <v>82</v>
      </c>
      <c r="B53" s="96"/>
      <c r="C53" s="97"/>
      <c r="D53" s="364" t="s">
        <v>88</v>
      </c>
      <c r="E53" s="364"/>
      <c r="F53" s="364"/>
      <c r="G53" s="364"/>
      <c r="H53" s="364"/>
      <c r="I53" s="98"/>
      <c r="J53" s="364" t="s">
        <v>89</v>
      </c>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2">
        <f>'02 - Vedlejší rozpočtové ...'!J27</f>
        <v>0</v>
      </c>
      <c r="AH53" s="363"/>
      <c r="AI53" s="363"/>
      <c r="AJ53" s="363"/>
      <c r="AK53" s="363"/>
      <c r="AL53" s="363"/>
      <c r="AM53" s="363"/>
      <c r="AN53" s="362">
        <f>SUM(AG53,AT53)</f>
        <v>0</v>
      </c>
      <c r="AO53" s="363"/>
      <c r="AP53" s="363"/>
      <c r="AQ53" s="99" t="s">
        <v>85</v>
      </c>
      <c r="AR53" s="100"/>
      <c r="AS53" s="106">
        <v>0</v>
      </c>
      <c r="AT53" s="107">
        <f>ROUND(SUM(AV53:AW53),2)</f>
        <v>0</v>
      </c>
      <c r="AU53" s="108">
        <f>'02 - Vedlejší rozpočtové ...'!P81</f>
        <v>0</v>
      </c>
      <c r="AV53" s="107">
        <f>'02 - Vedlejší rozpočtové ...'!J30</f>
        <v>0</v>
      </c>
      <c r="AW53" s="107">
        <f>'02 - Vedlejší rozpočtové ...'!J31</f>
        <v>0</v>
      </c>
      <c r="AX53" s="107">
        <f>'02 - Vedlejší rozpočtové ...'!J32</f>
        <v>0</v>
      </c>
      <c r="AY53" s="107">
        <f>'02 - Vedlejší rozpočtové ...'!J33</f>
        <v>0</v>
      </c>
      <c r="AZ53" s="107">
        <f>'02 - Vedlejší rozpočtové ...'!F30</f>
        <v>0</v>
      </c>
      <c r="BA53" s="107">
        <f>'02 - Vedlejší rozpočtové ...'!F31</f>
        <v>0</v>
      </c>
      <c r="BB53" s="107">
        <f>'02 - Vedlejší rozpočtové ...'!F32</f>
        <v>0</v>
      </c>
      <c r="BC53" s="107">
        <f>'02 - Vedlejší rozpočtové ...'!F33</f>
        <v>0</v>
      </c>
      <c r="BD53" s="109">
        <f>'02 - Vedlejší rozpočtové ...'!F34</f>
        <v>0</v>
      </c>
      <c r="BT53" s="105" t="s">
        <v>24</v>
      </c>
      <c r="BV53" s="105" t="s">
        <v>80</v>
      </c>
      <c r="BW53" s="105" t="s">
        <v>90</v>
      </c>
      <c r="BX53" s="105" t="s">
        <v>7</v>
      </c>
      <c r="CL53" s="105" t="s">
        <v>22</v>
      </c>
      <c r="CM53" s="105" t="s">
        <v>87</v>
      </c>
    </row>
    <row r="54" spans="1:91"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1:91"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password="CC35"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Komunikace - stavebn...'!C2" display="/"/>
    <hyperlink ref="A53" location="'02 - Vedlejší rozpočtové ...'!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R22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9" max="19" width="8.1640625" customWidth="1"/>
    <col min="20" max="20" width="29.6640625" customWidth="1"/>
    <col min="21" max="21" width="16.33203125"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91</v>
      </c>
      <c r="G1" s="375" t="s">
        <v>92</v>
      </c>
      <c r="H1" s="375"/>
      <c r="I1" s="114"/>
      <c r="J1" s="113" t="s">
        <v>93</v>
      </c>
      <c r="K1" s="112" t="s">
        <v>94</v>
      </c>
      <c r="L1" s="113" t="s">
        <v>95</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7"/>
      <c r="M2" s="367"/>
      <c r="N2" s="367"/>
      <c r="O2" s="367"/>
      <c r="P2" s="367"/>
      <c r="Q2" s="367"/>
      <c r="R2" s="367"/>
      <c r="S2" s="367"/>
      <c r="T2" s="367"/>
      <c r="U2" s="367"/>
      <c r="V2" s="367"/>
      <c r="AT2" s="23" t="s">
        <v>86</v>
      </c>
    </row>
    <row r="3" spans="1:70" ht="6.95" customHeight="1">
      <c r="B3" s="24"/>
      <c r="C3" s="25"/>
      <c r="D3" s="25"/>
      <c r="E3" s="25"/>
      <c r="F3" s="25"/>
      <c r="G3" s="25"/>
      <c r="H3" s="25"/>
      <c r="I3" s="115"/>
      <c r="J3" s="25"/>
      <c r="K3" s="26"/>
      <c r="AT3" s="23" t="s">
        <v>87</v>
      </c>
    </row>
    <row r="4" spans="1:70" ht="36.950000000000003" customHeight="1">
      <c r="B4" s="27"/>
      <c r="C4" s="28"/>
      <c r="D4" s="29" t="s">
        <v>96</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68" t="str">
        <f>'Rekapitulace stavby'!K6</f>
        <v>K Radonicům SÚ, Praha 9, č. akce 13415</v>
      </c>
      <c r="F7" s="369"/>
      <c r="G7" s="369"/>
      <c r="H7" s="369"/>
      <c r="I7" s="116"/>
      <c r="J7" s="28"/>
      <c r="K7" s="30"/>
    </row>
    <row r="8" spans="1:70" s="1" customFormat="1">
      <c r="B8" s="40"/>
      <c r="C8" s="41"/>
      <c r="D8" s="36" t="s">
        <v>97</v>
      </c>
      <c r="E8" s="41"/>
      <c r="F8" s="41"/>
      <c r="G8" s="41"/>
      <c r="H8" s="41"/>
      <c r="I8" s="117"/>
      <c r="J8" s="41"/>
      <c r="K8" s="44"/>
    </row>
    <row r="9" spans="1:70" s="1" customFormat="1" ht="36.950000000000003" customHeight="1">
      <c r="B9" s="40"/>
      <c r="C9" s="41"/>
      <c r="D9" s="41"/>
      <c r="E9" s="370" t="s">
        <v>98</v>
      </c>
      <c r="F9" s="371"/>
      <c r="G9" s="371"/>
      <c r="H9" s="371"/>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99</v>
      </c>
      <c r="G12" s="41"/>
      <c r="H12" s="41"/>
      <c r="I12" s="118" t="s">
        <v>27</v>
      </c>
      <c r="J12" s="119" t="str">
        <f>'Rekapitulace stavby'!AN8</f>
        <v>23. 1. 2017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03447286</v>
      </c>
      <c r="K14" s="44"/>
    </row>
    <row r="15" spans="1:70" s="1" customFormat="1" ht="18" customHeight="1">
      <c r="B15" s="40"/>
      <c r="C15" s="41"/>
      <c r="D15" s="41"/>
      <c r="E15" s="34" t="str">
        <f>IF('Rekapitulace stavby'!E11="","",'Rekapitulace stavby'!E11)</f>
        <v>Technická správa komunikací hl. m. Prahy</v>
      </c>
      <c r="F15" s="41"/>
      <c r="G15" s="41"/>
      <c r="H15" s="41"/>
      <c r="I15" s="118" t="s">
        <v>35</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tr">
        <f>IF('Rekapitulace stavby'!AN16="","",'Rekapitulace stavby'!AN16)</f>
        <v>48592722</v>
      </c>
      <c r="K20" s="44"/>
    </row>
    <row r="21" spans="2:11" s="1" customFormat="1" ht="18" customHeight="1">
      <c r="B21" s="40"/>
      <c r="C21" s="41"/>
      <c r="D21" s="41"/>
      <c r="E21" s="34" t="str">
        <f>IF('Rekapitulace stavby'!E17="","",'Rekapitulace stavby'!E17)</f>
        <v>DIPRO, spol. s r.o. Praha</v>
      </c>
      <c r="F21" s="41"/>
      <c r="G21" s="41"/>
      <c r="H21" s="41"/>
      <c r="I21" s="118" t="s">
        <v>35</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22.5" customHeight="1">
      <c r="B24" s="120"/>
      <c r="C24" s="121"/>
      <c r="D24" s="121"/>
      <c r="E24" s="337" t="s">
        <v>22</v>
      </c>
      <c r="F24" s="337"/>
      <c r="G24" s="337"/>
      <c r="H24" s="33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44</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46</v>
      </c>
      <c r="G29" s="41"/>
      <c r="H29" s="41"/>
      <c r="I29" s="128" t="s">
        <v>45</v>
      </c>
      <c r="J29" s="45" t="s">
        <v>47</v>
      </c>
      <c r="K29" s="44"/>
    </row>
    <row r="30" spans="2:11" s="1" customFormat="1" ht="14.45" customHeight="1">
      <c r="B30" s="40"/>
      <c r="C30" s="41"/>
      <c r="D30" s="48" t="s">
        <v>48</v>
      </c>
      <c r="E30" s="48" t="s">
        <v>49</v>
      </c>
      <c r="F30" s="129">
        <f>ROUND(SUM(BE82:BE221), 2)</f>
        <v>0</v>
      </c>
      <c r="G30" s="41"/>
      <c r="H30" s="41"/>
      <c r="I30" s="130">
        <v>0.21</v>
      </c>
      <c r="J30" s="129">
        <f>ROUND(ROUND((SUM(BE82:BE221)), 2)*I30, 2)</f>
        <v>0</v>
      </c>
      <c r="K30" s="44"/>
    </row>
    <row r="31" spans="2:11" s="1" customFormat="1" ht="14.45" customHeight="1">
      <c r="B31" s="40"/>
      <c r="C31" s="41"/>
      <c r="D31" s="41"/>
      <c r="E31" s="48" t="s">
        <v>50</v>
      </c>
      <c r="F31" s="129">
        <f>ROUND(SUM(BF82:BF221), 2)</f>
        <v>0</v>
      </c>
      <c r="G31" s="41"/>
      <c r="H31" s="41"/>
      <c r="I31" s="130">
        <v>0.15</v>
      </c>
      <c r="J31" s="129">
        <f>ROUND(ROUND((SUM(BF82:BF221)), 2)*I31, 2)</f>
        <v>0</v>
      </c>
      <c r="K31" s="44"/>
    </row>
    <row r="32" spans="2:11" s="1" customFormat="1" ht="14.45" hidden="1" customHeight="1">
      <c r="B32" s="40"/>
      <c r="C32" s="41"/>
      <c r="D32" s="41"/>
      <c r="E32" s="48" t="s">
        <v>51</v>
      </c>
      <c r="F32" s="129">
        <f>ROUND(SUM(BG82:BG221), 2)</f>
        <v>0</v>
      </c>
      <c r="G32" s="41"/>
      <c r="H32" s="41"/>
      <c r="I32" s="130">
        <v>0.21</v>
      </c>
      <c r="J32" s="129">
        <v>0</v>
      </c>
      <c r="K32" s="44"/>
    </row>
    <row r="33" spans="2:11" s="1" customFormat="1" ht="14.45" hidden="1" customHeight="1">
      <c r="B33" s="40"/>
      <c r="C33" s="41"/>
      <c r="D33" s="41"/>
      <c r="E33" s="48" t="s">
        <v>52</v>
      </c>
      <c r="F33" s="129">
        <f>ROUND(SUM(BH82:BH221), 2)</f>
        <v>0</v>
      </c>
      <c r="G33" s="41"/>
      <c r="H33" s="41"/>
      <c r="I33" s="130">
        <v>0.15</v>
      </c>
      <c r="J33" s="129">
        <v>0</v>
      </c>
      <c r="K33" s="44"/>
    </row>
    <row r="34" spans="2:11" s="1" customFormat="1" ht="14.45" hidden="1" customHeight="1">
      <c r="B34" s="40"/>
      <c r="C34" s="41"/>
      <c r="D34" s="41"/>
      <c r="E34" s="48" t="s">
        <v>53</v>
      </c>
      <c r="F34" s="129">
        <f>ROUND(SUM(BI82:BI221),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54</v>
      </c>
      <c r="E36" s="78"/>
      <c r="F36" s="78"/>
      <c r="G36" s="133" t="s">
        <v>55</v>
      </c>
      <c r="H36" s="134" t="s">
        <v>56</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68" t="str">
        <f>E7</f>
        <v>K Radonicům SÚ, Praha 9, č. akce 13415</v>
      </c>
      <c r="F45" s="369"/>
      <c r="G45" s="369"/>
      <c r="H45" s="369"/>
      <c r="I45" s="117"/>
      <c r="J45" s="41"/>
      <c r="K45" s="44"/>
    </row>
    <row r="46" spans="2:11" s="1" customFormat="1" ht="14.45" customHeight="1">
      <c r="B46" s="40"/>
      <c r="C46" s="36" t="s">
        <v>97</v>
      </c>
      <c r="D46" s="41"/>
      <c r="E46" s="41"/>
      <c r="F46" s="41"/>
      <c r="G46" s="41"/>
      <c r="H46" s="41"/>
      <c r="I46" s="117"/>
      <c r="J46" s="41"/>
      <c r="K46" s="44"/>
    </row>
    <row r="47" spans="2:11" s="1" customFormat="1" ht="23.25" customHeight="1">
      <c r="B47" s="40"/>
      <c r="C47" s="41"/>
      <c r="D47" s="41"/>
      <c r="E47" s="370" t="str">
        <f>E9</f>
        <v>01 - Komunikace - stavební údržba</v>
      </c>
      <c r="F47" s="371"/>
      <c r="G47" s="371"/>
      <c r="H47" s="371"/>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23. 1. 2017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Technická správa komunikací hl. m. Prahy</v>
      </c>
      <c r="G51" s="41"/>
      <c r="H51" s="41"/>
      <c r="I51" s="118" t="s">
        <v>38</v>
      </c>
      <c r="J51" s="34" t="str">
        <f>E21</f>
        <v>DIPRO, spol. s r.o. Praha</v>
      </c>
      <c r="K51" s="44"/>
    </row>
    <row r="52" spans="2:47" s="1" customFormat="1" ht="14.45" customHeight="1">
      <c r="B52" s="40"/>
      <c r="C52" s="36" t="s">
        <v>36</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101</v>
      </c>
      <c r="D54" s="131"/>
      <c r="E54" s="131"/>
      <c r="F54" s="131"/>
      <c r="G54" s="131"/>
      <c r="H54" s="131"/>
      <c r="I54" s="144"/>
      <c r="J54" s="145" t="s">
        <v>102</v>
      </c>
      <c r="K54" s="146"/>
    </row>
    <row r="55" spans="2:47"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J82</f>
        <v>0</v>
      </c>
      <c r="K56" s="44"/>
      <c r="AU56" s="23" t="s">
        <v>104</v>
      </c>
    </row>
    <row r="57" spans="2:47" s="7" customFormat="1" ht="24.95" customHeight="1">
      <c r="B57" s="148"/>
      <c r="C57" s="149"/>
      <c r="D57" s="150" t="s">
        <v>105</v>
      </c>
      <c r="E57" s="151"/>
      <c r="F57" s="151"/>
      <c r="G57" s="151"/>
      <c r="H57" s="151"/>
      <c r="I57" s="152"/>
      <c r="J57" s="153">
        <f>J83</f>
        <v>0</v>
      </c>
      <c r="K57" s="154"/>
    </row>
    <row r="58" spans="2:47" s="8" customFormat="1" ht="19.899999999999999" customHeight="1">
      <c r="B58" s="155"/>
      <c r="C58" s="156"/>
      <c r="D58" s="157" t="s">
        <v>106</v>
      </c>
      <c r="E58" s="158"/>
      <c r="F58" s="158"/>
      <c r="G58" s="158"/>
      <c r="H58" s="158"/>
      <c r="I58" s="159"/>
      <c r="J58" s="160">
        <f>J84</f>
        <v>0</v>
      </c>
      <c r="K58" s="161"/>
    </row>
    <row r="59" spans="2:47" s="8" customFormat="1" ht="19.899999999999999" customHeight="1">
      <c r="B59" s="155"/>
      <c r="C59" s="156"/>
      <c r="D59" s="157" t="s">
        <v>107</v>
      </c>
      <c r="E59" s="158"/>
      <c r="F59" s="158"/>
      <c r="G59" s="158"/>
      <c r="H59" s="158"/>
      <c r="I59" s="159"/>
      <c r="J59" s="160">
        <f>J102</f>
        <v>0</v>
      </c>
      <c r="K59" s="161"/>
    </row>
    <row r="60" spans="2:47" s="8" customFormat="1" ht="19.899999999999999" customHeight="1">
      <c r="B60" s="155"/>
      <c r="C60" s="156"/>
      <c r="D60" s="157" t="s">
        <v>108</v>
      </c>
      <c r="E60" s="158"/>
      <c r="F60" s="158"/>
      <c r="G60" s="158"/>
      <c r="H60" s="158"/>
      <c r="I60" s="159"/>
      <c r="J60" s="160">
        <f>J137</f>
        <v>0</v>
      </c>
      <c r="K60" s="161"/>
    </row>
    <row r="61" spans="2:47" s="8" customFormat="1" ht="19.899999999999999" customHeight="1">
      <c r="B61" s="155"/>
      <c r="C61" s="156"/>
      <c r="D61" s="157" t="s">
        <v>109</v>
      </c>
      <c r="E61" s="158"/>
      <c r="F61" s="158"/>
      <c r="G61" s="158"/>
      <c r="H61" s="158"/>
      <c r="I61" s="159"/>
      <c r="J61" s="160">
        <f>J201</f>
        <v>0</v>
      </c>
      <c r="K61" s="161"/>
    </row>
    <row r="62" spans="2:47" s="8" customFormat="1" ht="19.899999999999999" customHeight="1">
      <c r="B62" s="155"/>
      <c r="C62" s="156"/>
      <c r="D62" s="157" t="s">
        <v>110</v>
      </c>
      <c r="E62" s="158"/>
      <c r="F62" s="158"/>
      <c r="G62" s="158"/>
      <c r="H62" s="158"/>
      <c r="I62" s="159"/>
      <c r="J62" s="160">
        <f>J217</f>
        <v>0</v>
      </c>
      <c r="K62" s="161"/>
    </row>
    <row r="63" spans="2:47" s="1" customFormat="1" ht="21.75" customHeight="1">
      <c r="B63" s="40"/>
      <c r="C63" s="41"/>
      <c r="D63" s="41"/>
      <c r="E63" s="41"/>
      <c r="F63" s="41"/>
      <c r="G63" s="41"/>
      <c r="H63" s="41"/>
      <c r="I63" s="117"/>
      <c r="J63" s="41"/>
      <c r="K63" s="44"/>
    </row>
    <row r="64" spans="2:47"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0000000000003" customHeight="1">
      <c r="B69" s="40"/>
      <c r="C69" s="61" t="s">
        <v>111</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22.5" customHeight="1">
      <c r="B72" s="40"/>
      <c r="C72" s="62"/>
      <c r="D72" s="62"/>
      <c r="E72" s="372" t="str">
        <f>E7</f>
        <v>K Radonicům SÚ, Praha 9, č. akce 13415</v>
      </c>
      <c r="F72" s="373"/>
      <c r="G72" s="373"/>
      <c r="H72" s="373"/>
      <c r="I72" s="162"/>
      <c r="J72" s="62"/>
      <c r="K72" s="62"/>
      <c r="L72" s="60"/>
    </row>
    <row r="73" spans="2:12" s="1" customFormat="1" ht="14.45" customHeight="1">
      <c r="B73" s="40"/>
      <c r="C73" s="64" t="s">
        <v>97</v>
      </c>
      <c r="D73" s="62"/>
      <c r="E73" s="62"/>
      <c r="F73" s="62"/>
      <c r="G73" s="62"/>
      <c r="H73" s="62"/>
      <c r="I73" s="162"/>
      <c r="J73" s="62"/>
      <c r="K73" s="62"/>
      <c r="L73" s="60"/>
    </row>
    <row r="74" spans="2:12" s="1" customFormat="1" ht="23.25" customHeight="1">
      <c r="B74" s="40"/>
      <c r="C74" s="62"/>
      <c r="D74" s="62"/>
      <c r="E74" s="348" t="str">
        <f>E9</f>
        <v>01 - Komunikace - stavební údržba</v>
      </c>
      <c r="F74" s="374"/>
      <c r="G74" s="374"/>
      <c r="H74" s="374"/>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25</v>
      </c>
      <c r="D76" s="62"/>
      <c r="E76" s="62"/>
      <c r="F76" s="163" t="str">
        <f>F12</f>
        <v xml:space="preserve"> </v>
      </c>
      <c r="G76" s="62"/>
      <c r="H76" s="62"/>
      <c r="I76" s="164" t="s">
        <v>27</v>
      </c>
      <c r="J76" s="72" t="str">
        <f>IF(J12="","",J12)</f>
        <v>23. 1. 2017</v>
      </c>
      <c r="K76" s="62"/>
      <c r="L76" s="60"/>
    </row>
    <row r="77" spans="2:12" s="1" customFormat="1" ht="6.95" customHeight="1">
      <c r="B77" s="40"/>
      <c r="C77" s="62"/>
      <c r="D77" s="62"/>
      <c r="E77" s="62"/>
      <c r="F77" s="62"/>
      <c r="G77" s="62"/>
      <c r="H77" s="62"/>
      <c r="I77" s="162"/>
      <c r="J77" s="62"/>
      <c r="K77" s="62"/>
      <c r="L77" s="60"/>
    </row>
    <row r="78" spans="2:12" s="1" customFormat="1">
      <c r="B78" s="40"/>
      <c r="C78" s="64" t="s">
        <v>31</v>
      </c>
      <c r="D78" s="62"/>
      <c r="E78" s="62"/>
      <c r="F78" s="163" t="str">
        <f>E15</f>
        <v>Technická správa komunikací hl. m. Prahy</v>
      </c>
      <c r="G78" s="62"/>
      <c r="H78" s="62"/>
      <c r="I78" s="164" t="s">
        <v>38</v>
      </c>
      <c r="J78" s="163" t="str">
        <f>E21</f>
        <v>DIPRO, spol. s r.o. Praha</v>
      </c>
      <c r="K78" s="62"/>
      <c r="L78" s="60"/>
    </row>
    <row r="79" spans="2:12" s="1" customFormat="1" ht="14.45" customHeight="1">
      <c r="B79" s="40"/>
      <c r="C79" s="64" t="s">
        <v>36</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65" s="9" customFormat="1" ht="29.25" customHeight="1">
      <c r="B81" s="165"/>
      <c r="C81" s="166" t="s">
        <v>112</v>
      </c>
      <c r="D81" s="167" t="s">
        <v>63</v>
      </c>
      <c r="E81" s="167" t="s">
        <v>59</v>
      </c>
      <c r="F81" s="167" t="s">
        <v>113</v>
      </c>
      <c r="G81" s="167" t="s">
        <v>114</v>
      </c>
      <c r="H81" s="167" t="s">
        <v>115</v>
      </c>
      <c r="I81" s="168" t="s">
        <v>116</v>
      </c>
      <c r="J81" s="167" t="s">
        <v>102</v>
      </c>
      <c r="K81" s="169" t="s">
        <v>117</v>
      </c>
      <c r="L81" s="170"/>
      <c r="M81" s="80" t="s">
        <v>118</v>
      </c>
      <c r="N81" s="81" t="s">
        <v>48</v>
      </c>
      <c r="O81" s="81" t="s">
        <v>119</v>
      </c>
      <c r="P81" s="81" t="s">
        <v>120</v>
      </c>
      <c r="Q81" s="81" t="s">
        <v>121</v>
      </c>
      <c r="R81" s="81" t="s">
        <v>122</v>
      </c>
      <c r="S81" s="81" t="s">
        <v>123</v>
      </c>
      <c r="T81" s="82" t="s">
        <v>124</v>
      </c>
    </row>
    <row r="82" spans="2:65" s="1" customFormat="1" ht="29.25" customHeight="1">
      <c r="B82" s="40"/>
      <c r="C82" s="86" t="s">
        <v>103</v>
      </c>
      <c r="D82" s="62"/>
      <c r="E82" s="62"/>
      <c r="F82" s="62"/>
      <c r="G82" s="62"/>
      <c r="H82" s="62"/>
      <c r="I82" s="162"/>
      <c r="J82" s="171">
        <f>BK82</f>
        <v>0</v>
      </c>
      <c r="K82" s="62"/>
      <c r="L82" s="60"/>
      <c r="M82" s="83"/>
      <c r="N82" s="84"/>
      <c r="O82" s="84"/>
      <c r="P82" s="172">
        <f>P83</f>
        <v>0</v>
      </c>
      <c r="Q82" s="84"/>
      <c r="R82" s="172">
        <f>R83</f>
        <v>180.1122838</v>
      </c>
      <c r="S82" s="84"/>
      <c r="T82" s="173">
        <f>T83</f>
        <v>2396.7092050000001</v>
      </c>
      <c r="AT82" s="23" t="s">
        <v>77</v>
      </c>
      <c r="AU82" s="23" t="s">
        <v>104</v>
      </c>
      <c r="BK82" s="174">
        <f>BK83</f>
        <v>0</v>
      </c>
    </row>
    <row r="83" spans="2:65" s="10" customFormat="1" ht="37.35" customHeight="1">
      <c r="B83" s="175"/>
      <c r="C83" s="176"/>
      <c r="D83" s="177" t="s">
        <v>77</v>
      </c>
      <c r="E83" s="178" t="s">
        <v>125</v>
      </c>
      <c r="F83" s="178" t="s">
        <v>126</v>
      </c>
      <c r="G83" s="176"/>
      <c r="H83" s="176"/>
      <c r="I83" s="179"/>
      <c r="J83" s="180">
        <f>BK83</f>
        <v>0</v>
      </c>
      <c r="K83" s="176"/>
      <c r="L83" s="181"/>
      <c r="M83" s="182"/>
      <c r="N83" s="183"/>
      <c r="O83" s="183"/>
      <c r="P83" s="184">
        <f>P84+P102+P137+P201+P217</f>
        <v>0</v>
      </c>
      <c r="Q83" s="183"/>
      <c r="R83" s="184">
        <f>R84+R102+R137+R201+R217</f>
        <v>180.1122838</v>
      </c>
      <c r="S83" s="183"/>
      <c r="T83" s="185">
        <f>T84+T102+T137+T201+T217</f>
        <v>2396.7092050000001</v>
      </c>
      <c r="AR83" s="186" t="s">
        <v>24</v>
      </c>
      <c r="AT83" s="187" t="s">
        <v>77</v>
      </c>
      <c r="AU83" s="187" t="s">
        <v>78</v>
      </c>
      <c r="AY83" s="186" t="s">
        <v>127</v>
      </c>
      <c r="BK83" s="188">
        <f>BK84+BK102+BK137+BK201+BK217</f>
        <v>0</v>
      </c>
    </row>
    <row r="84" spans="2:65" s="10" customFormat="1" ht="19.899999999999999" customHeight="1">
      <c r="B84" s="175"/>
      <c r="C84" s="176"/>
      <c r="D84" s="189" t="s">
        <v>77</v>
      </c>
      <c r="E84" s="190" t="s">
        <v>24</v>
      </c>
      <c r="F84" s="190" t="s">
        <v>128</v>
      </c>
      <c r="G84" s="176"/>
      <c r="H84" s="176"/>
      <c r="I84" s="179"/>
      <c r="J84" s="191">
        <f>BK84</f>
        <v>0</v>
      </c>
      <c r="K84" s="176"/>
      <c r="L84" s="181"/>
      <c r="M84" s="182"/>
      <c r="N84" s="183"/>
      <c r="O84" s="183"/>
      <c r="P84" s="184">
        <f>SUM(P85:P101)</f>
        <v>0</v>
      </c>
      <c r="Q84" s="183"/>
      <c r="R84" s="184">
        <f>SUM(R85:R101)</f>
        <v>0.48526680000000005</v>
      </c>
      <c r="S84" s="183"/>
      <c r="T84" s="185">
        <f>SUM(T85:T101)</f>
        <v>1596.6560049999998</v>
      </c>
      <c r="AR84" s="186" t="s">
        <v>24</v>
      </c>
      <c r="AT84" s="187" t="s">
        <v>77</v>
      </c>
      <c r="AU84" s="187" t="s">
        <v>24</v>
      </c>
      <c r="AY84" s="186" t="s">
        <v>127</v>
      </c>
      <c r="BK84" s="188">
        <f>SUM(BK85:BK101)</f>
        <v>0</v>
      </c>
    </row>
    <row r="85" spans="2:65" s="1" customFormat="1" ht="44.25" customHeight="1">
      <c r="B85" s="40"/>
      <c r="C85" s="192" t="s">
        <v>24</v>
      </c>
      <c r="D85" s="192" t="s">
        <v>129</v>
      </c>
      <c r="E85" s="193" t="s">
        <v>130</v>
      </c>
      <c r="F85" s="194" t="s">
        <v>131</v>
      </c>
      <c r="G85" s="195" t="s">
        <v>132</v>
      </c>
      <c r="H85" s="196">
        <v>3125</v>
      </c>
      <c r="I85" s="197"/>
      <c r="J85" s="198">
        <f>ROUND(I85*H85,2)</f>
        <v>0</v>
      </c>
      <c r="K85" s="194" t="s">
        <v>133</v>
      </c>
      <c r="L85" s="60"/>
      <c r="M85" s="199" t="s">
        <v>22</v>
      </c>
      <c r="N85" s="200" t="s">
        <v>49</v>
      </c>
      <c r="O85" s="41"/>
      <c r="P85" s="201">
        <f>O85*H85</f>
        <v>0</v>
      </c>
      <c r="Q85" s="201">
        <v>0</v>
      </c>
      <c r="R85" s="201">
        <f>Q85*H85</f>
        <v>0</v>
      </c>
      <c r="S85" s="201">
        <v>0.13</v>
      </c>
      <c r="T85" s="202">
        <f>S85*H85</f>
        <v>406.25</v>
      </c>
      <c r="AR85" s="23" t="s">
        <v>134</v>
      </c>
      <c r="AT85" s="23" t="s">
        <v>129</v>
      </c>
      <c r="AU85" s="23" t="s">
        <v>87</v>
      </c>
      <c r="AY85" s="23" t="s">
        <v>127</v>
      </c>
      <c r="BE85" s="203">
        <f>IF(N85="základní",J85,0)</f>
        <v>0</v>
      </c>
      <c r="BF85" s="203">
        <f>IF(N85="snížená",J85,0)</f>
        <v>0</v>
      </c>
      <c r="BG85" s="203">
        <f>IF(N85="zákl. přenesená",J85,0)</f>
        <v>0</v>
      </c>
      <c r="BH85" s="203">
        <f>IF(N85="sníž. přenesená",J85,0)</f>
        <v>0</v>
      </c>
      <c r="BI85" s="203">
        <f>IF(N85="nulová",J85,0)</f>
        <v>0</v>
      </c>
      <c r="BJ85" s="23" t="s">
        <v>24</v>
      </c>
      <c r="BK85" s="203">
        <f>ROUND(I85*H85,2)</f>
        <v>0</v>
      </c>
      <c r="BL85" s="23" t="s">
        <v>134</v>
      </c>
      <c r="BM85" s="23" t="s">
        <v>135</v>
      </c>
    </row>
    <row r="86" spans="2:65" s="1" customFormat="1" ht="175.5">
      <c r="B86" s="40"/>
      <c r="C86" s="62"/>
      <c r="D86" s="204" t="s">
        <v>136</v>
      </c>
      <c r="E86" s="62"/>
      <c r="F86" s="205" t="s">
        <v>137</v>
      </c>
      <c r="G86" s="62"/>
      <c r="H86" s="62"/>
      <c r="I86" s="162"/>
      <c r="J86" s="62"/>
      <c r="K86" s="62"/>
      <c r="L86" s="60"/>
      <c r="M86" s="206"/>
      <c r="N86" s="41"/>
      <c r="O86" s="41"/>
      <c r="P86" s="41"/>
      <c r="Q86" s="41"/>
      <c r="R86" s="41"/>
      <c r="S86" s="41"/>
      <c r="T86" s="77"/>
      <c r="AT86" s="23" t="s">
        <v>136</v>
      </c>
      <c r="AU86" s="23" t="s">
        <v>87</v>
      </c>
    </row>
    <row r="87" spans="2:65" s="1" customFormat="1" ht="44.25" customHeight="1">
      <c r="B87" s="40"/>
      <c r="C87" s="192" t="s">
        <v>87</v>
      </c>
      <c r="D87" s="192" t="s">
        <v>129</v>
      </c>
      <c r="E87" s="193" t="s">
        <v>138</v>
      </c>
      <c r="F87" s="194" t="s">
        <v>139</v>
      </c>
      <c r="G87" s="195" t="s">
        <v>132</v>
      </c>
      <c r="H87" s="196">
        <v>3125</v>
      </c>
      <c r="I87" s="197"/>
      <c r="J87" s="198">
        <f>ROUND(I87*H87,2)</f>
        <v>0</v>
      </c>
      <c r="K87" s="194" t="s">
        <v>133</v>
      </c>
      <c r="L87" s="60"/>
      <c r="M87" s="199" t="s">
        <v>22</v>
      </c>
      <c r="N87" s="200" t="s">
        <v>49</v>
      </c>
      <c r="O87" s="41"/>
      <c r="P87" s="201">
        <f>O87*H87</f>
        <v>0</v>
      </c>
      <c r="Q87" s="201">
        <v>0</v>
      </c>
      <c r="R87" s="201">
        <f>Q87*H87</f>
        <v>0</v>
      </c>
      <c r="S87" s="201">
        <v>0.18099999999999999</v>
      </c>
      <c r="T87" s="202">
        <f>S87*H87</f>
        <v>565.625</v>
      </c>
      <c r="AR87" s="23" t="s">
        <v>134</v>
      </c>
      <c r="AT87" s="23" t="s">
        <v>129</v>
      </c>
      <c r="AU87" s="23" t="s">
        <v>87</v>
      </c>
      <c r="AY87" s="23" t="s">
        <v>127</v>
      </c>
      <c r="BE87" s="203">
        <f>IF(N87="základní",J87,0)</f>
        <v>0</v>
      </c>
      <c r="BF87" s="203">
        <f>IF(N87="snížená",J87,0)</f>
        <v>0</v>
      </c>
      <c r="BG87" s="203">
        <f>IF(N87="zákl. přenesená",J87,0)</f>
        <v>0</v>
      </c>
      <c r="BH87" s="203">
        <f>IF(N87="sníž. přenesená",J87,0)</f>
        <v>0</v>
      </c>
      <c r="BI87" s="203">
        <f>IF(N87="nulová",J87,0)</f>
        <v>0</v>
      </c>
      <c r="BJ87" s="23" t="s">
        <v>24</v>
      </c>
      <c r="BK87" s="203">
        <f>ROUND(I87*H87,2)</f>
        <v>0</v>
      </c>
      <c r="BL87" s="23" t="s">
        <v>134</v>
      </c>
      <c r="BM87" s="23" t="s">
        <v>140</v>
      </c>
    </row>
    <row r="88" spans="2:65" s="1" customFormat="1" ht="175.5">
      <c r="B88" s="40"/>
      <c r="C88" s="62"/>
      <c r="D88" s="207" t="s">
        <v>136</v>
      </c>
      <c r="E88" s="62"/>
      <c r="F88" s="208" t="s">
        <v>137</v>
      </c>
      <c r="G88" s="62"/>
      <c r="H88" s="62"/>
      <c r="I88" s="162"/>
      <c r="J88" s="62"/>
      <c r="K88" s="62"/>
      <c r="L88" s="60"/>
      <c r="M88" s="206"/>
      <c r="N88" s="41"/>
      <c r="O88" s="41"/>
      <c r="P88" s="41"/>
      <c r="Q88" s="41"/>
      <c r="R88" s="41"/>
      <c r="S88" s="41"/>
      <c r="T88" s="77"/>
      <c r="AT88" s="23" t="s">
        <v>136</v>
      </c>
      <c r="AU88" s="23" t="s">
        <v>87</v>
      </c>
    </row>
    <row r="89" spans="2:65" s="11" customFormat="1" ht="13.5">
      <c r="B89" s="209"/>
      <c r="C89" s="210"/>
      <c r="D89" s="207" t="s">
        <v>141</v>
      </c>
      <c r="E89" s="211" t="s">
        <v>22</v>
      </c>
      <c r="F89" s="212" t="s">
        <v>142</v>
      </c>
      <c r="G89" s="210"/>
      <c r="H89" s="213">
        <v>1600</v>
      </c>
      <c r="I89" s="214"/>
      <c r="J89" s="210"/>
      <c r="K89" s="210"/>
      <c r="L89" s="215"/>
      <c r="M89" s="216"/>
      <c r="N89" s="217"/>
      <c r="O89" s="217"/>
      <c r="P89" s="217"/>
      <c r="Q89" s="217"/>
      <c r="R89" s="217"/>
      <c r="S89" s="217"/>
      <c r="T89" s="218"/>
      <c r="AT89" s="219" t="s">
        <v>141</v>
      </c>
      <c r="AU89" s="219" t="s">
        <v>87</v>
      </c>
      <c r="AV89" s="11" t="s">
        <v>87</v>
      </c>
      <c r="AW89" s="11" t="s">
        <v>41</v>
      </c>
      <c r="AX89" s="11" t="s">
        <v>78</v>
      </c>
      <c r="AY89" s="219" t="s">
        <v>127</v>
      </c>
    </row>
    <row r="90" spans="2:65" s="11" customFormat="1" ht="13.5">
      <c r="B90" s="209"/>
      <c r="C90" s="210"/>
      <c r="D90" s="207" t="s">
        <v>141</v>
      </c>
      <c r="E90" s="211" t="s">
        <v>22</v>
      </c>
      <c r="F90" s="212" t="s">
        <v>143</v>
      </c>
      <c r="G90" s="210"/>
      <c r="H90" s="213">
        <v>1525</v>
      </c>
      <c r="I90" s="214"/>
      <c r="J90" s="210"/>
      <c r="K90" s="210"/>
      <c r="L90" s="215"/>
      <c r="M90" s="216"/>
      <c r="N90" s="217"/>
      <c r="O90" s="217"/>
      <c r="P90" s="217"/>
      <c r="Q90" s="217"/>
      <c r="R90" s="217"/>
      <c r="S90" s="217"/>
      <c r="T90" s="218"/>
      <c r="AT90" s="219" t="s">
        <v>141</v>
      </c>
      <c r="AU90" s="219" t="s">
        <v>87</v>
      </c>
      <c r="AV90" s="11" t="s">
        <v>87</v>
      </c>
      <c r="AW90" s="11" t="s">
        <v>41</v>
      </c>
      <c r="AX90" s="11" t="s">
        <v>78</v>
      </c>
      <c r="AY90" s="219" t="s">
        <v>127</v>
      </c>
    </row>
    <row r="91" spans="2:65" s="12" customFormat="1" ht="13.5">
      <c r="B91" s="220"/>
      <c r="C91" s="221"/>
      <c r="D91" s="204" t="s">
        <v>141</v>
      </c>
      <c r="E91" s="222" t="s">
        <v>22</v>
      </c>
      <c r="F91" s="223" t="s">
        <v>144</v>
      </c>
      <c r="G91" s="221"/>
      <c r="H91" s="224">
        <v>3125</v>
      </c>
      <c r="I91" s="225"/>
      <c r="J91" s="221"/>
      <c r="K91" s="221"/>
      <c r="L91" s="226"/>
      <c r="M91" s="227"/>
      <c r="N91" s="228"/>
      <c r="O91" s="228"/>
      <c r="P91" s="228"/>
      <c r="Q91" s="228"/>
      <c r="R91" s="228"/>
      <c r="S91" s="228"/>
      <c r="T91" s="229"/>
      <c r="AT91" s="230" t="s">
        <v>141</v>
      </c>
      <c r="AU91" s="230" t="s">
        <v>87</v>
      </c>
      <c r="AV91" s="12" t="s">
        <v>134</v>
      </c>
      <c r="AW91" s="12" t="s">
        <v>41</v>
      </c>
      <c r="AX91" s="12" t="s">
        <v>24</v>
      </c>
      <c r="AY91" s="230" t="s">
        <v>127</v>
      </c>
    </row>
    <row r="92" spans="2:65" s="1" customFormat="1" ht="44.25" customHeight="1">
      <c r="B92" s="40"/>
      <c r="C92" s="192" t="s">
        <v>145</v>
      </c>
      <c r="D92" s="192" t="s">
        <v>129</v>
      </c>
      <c r="E92" s="193" t="s">
        <v>146</v>
      </c>
      <c r="F92" s="194" t="s">
        <v>147</v>
      </c>
      <c r="G92" s="195" t="s">
        <v>132</v>
      </c>
      <c r="H92" s="196">
        <v>6065.835</v>
      </c>
      <c r="I92" s="197"/>
      <c r="J92" s="198">
        <f>ROUND(I92*H92,2)</f>
        <v>0</v>
      </c>
      <c r="K92" s="194" t="s">
        <v>133</v>
      </c>
      <c r="L92" s="60"/>
      <c r="M92" s="199" t="s">
        <v>22</v>
      </c>
      <c r="N92" s="200" t="s">
        <v>49</v>
      </c>
      <c r="O92" s="41"/>
      <c r="P92" s="201">
        <f>O92*H92</f>
        <v>0</v>
      </c>
      <c r="Q92" s="201">
        <v>8.0000000000000007E-5</v>
      </c>
      <c r="R92" s="201">
        <f>Q92*H92</f>
        <v>0.48526680000000005</v>
      </c>
      <c r="S92" s="201">
        <v>0.10299999999999999</v>
      </c>
      <c r="T92" s="202">
        <f>S92*H92</f>
        <v>624.78100499999994</v>
      </c>
      <c r="AR92" s="23" t="s">
        <v>134</v>
      </c>
      <c r="AT92" s="23" t="s">
        <v>129</v>
      </c>
      <c r="AU92" s="23" t="s">
        <v>87</v>
      </c>
      <c r="AY92" s="23" t="s">
        <v>127</v>
      </c>
      <c r="BE92" s="203">
        <f>IF(N92="základní",J92,0)</f>
        <v>0</v>
      </c>
      <c r="BF92" s="203">
        <f>IF(N92="snížená",J92,0)</f>
        <v>0</v>
      </c>
      <c r="BG92" s="203">
        <f>IF(N92="zákl. přenesená",J92,0)</f>
        <v>0</v>
      </c>
      <c r="BH92" s="203">
        <f>IF(N92="sníž. přenesená",J92,0)</f>
        <v>0</v>
      </c>
      <c r="BI92" s="203">
        <f>IF(N92="nulová",J92,0)</f>
        <v>0</v>
      </c>
      <c r="BJ92" s="23" t="s">
        <v>24</v>
      </c>
      <c r="BK92" s="203">
        <f>ROUND(I92*H92,2)</f>
        <v>0</v>
      </c>
      <c r="BL92" s="23" t="s">
        <v>134</v>
      </c>
      <c r="BM92" s="23" t="s">
        <v>148</v>
      </c>
    </row>
    <row r="93" spans="2:65" s="1" customFormat="1" ht="175.5">
      <c r="B93" s="40"/>
      <c r="C93" s="62"/>
      <c r="D93" s="207" t="s">
        <v>136</v>
      </c>
      <c r="E93" s="62"/>
      <c r="F93" s="208" t="s">
        <v>149</v>
      </c>
      <c r="G93" s="62"/>
      <c r="H93" s="62"/>
      <c r="I93" s="162"/>
      <c r="J93" s="62"/>
      <c r="K93" s="62"/>
      <c r="L93" s="60"/>
      <c r="M93" s="206"/>
      <c r="N93" s="41"/>
      <c r="O93" s="41"/>
      <c r="P93" s="41"/>
      <c r="Q93" s="41"/>
      <c r="R93" s="41"/>
      <c r="S93" s="41"/>
      <c r="T93" s="77"/>
      <c r="AT93" s="23" t="s">
        <v>136</v>
      </c>
      <c r="AU93" s="23" t="s">
        <v>87</v>
      </c>
    </row>
    <row r="94" spans="2:65" s="11" customFormat="1" ht="13.5">
      <c r="B94" s="209"/>
      <c r="C94" s="210"/>
      <c r="D94" s="207" t="s">
        <v>141</v>
      </c>
      <c r="E94" s="211" t="s">
        <v>22</v>
      </c>
      <c r="F94" s="212" t="s">
        <v>150</v>
      </c>
      <c r="G94" s="210"/>
      <c r="H94" s="213">
        <v>6065.835</v>
      </c>
      <c r="I94" s="214"/>
      <c r="J94" s="210"/>
      <c r="K94" s="210"/>
      <c r="L94" s="215"/>
      <c r="M94" s="216"/>
      <c r="N94" s="217"/>
      <c r="O94" s="217"/>
      <c r="P94" s="217"/>
      <c r="Q94" s="217"/>
      <c r="R94" s="217"/>
      <c r="S94" s="217"/>
      <c r="T94" s="218"/>
      <c r="AT94" s="219" t="s">
        <v>141</v>
      </c>
      <c r="AU94" s="219" t="s">
        <v>87</v>
      </c>
      <c r="AV94" s="11" t="s">
        <v>87</v>
      </c>
      <c r="AW94" s="11" t="s">
        <v>41</v>
      </c>
      <c r="AX94" s="11" t="s">
        <v>78</v>
      </c>
      <c r="AY94" s="219" t="s">
        <v>127</v>
      </c>
    </row>
    <row r="95" spans="2:65" s="12" customFormat="1" ht="13.5">
      <c r="B95" s="220"/>
      <c r="C95" s="221"/>
      <c r="D95" s="204" t="s">
        <v>141</v>
      </c>
      <c r="E95" s="222" t="s">
        <v>22</v>
      </c>
      <c r="F95" s="223" t="s">
        <v>144</v>
      </c>
      <c r="G95" s="221"/>
      <c r="H95" s="224">
        <v>6065.835</v>
      </c>
      <c r="I95" s="225"/>
      <c r="J95" s="221"/>
      <c r="K95" s="221"/>
      <c r="L95" s="226"/>
      <c r="M95" s="227"/>
      <c r="N95" s="228"/>
      <c r="O95" s="228"/>
      <c r="P95" s="228"/>
      <c r="Q95" s="228"/>
      <c r="R95" s="228"/>
      <c r="S95" s="228"/>
      <c r="T95" s="229"/>
      <c r="AT95" s="230" t="s">
        <v>141</v>
      </c>
      <c r="AU95" s="230" t="s">
        <v>87</v>
      </c>
      <c r="AV95" s="12" t="s">
        <v>134</v>
      </c>
      <c r="AW95" s="12" t="s">
        <v>41</v>
      </c>
      <c r="AX95" s="12" t="s">
        <v>24</v>
      </c>
      <c r="AY95" s="230" t="s">
        <v>127</v>
      </c>
    </row>
    <row r="96" spans="2:65" s="1" customFormat="1" ht="22.5" customHeight="1">
      <c r="B96" s="40"/>
      <c r="C96" s="192" t="s">
        <v>134</v>
      </c>
      <c r="D96" s="192" t="s">
        <v>129</v>
      </c>
      <c r="E96" s="193" t="s">
        <v>151</v>
      </c>
      <c r="F96" s="194" t="s">
        <v>152</v>
      </c>
      <c r="G96" s="195" t="s">
        <v>153</v>
      </c>
      <c r="H96" s="196">
        <v>766.78700000000003</v>
      </c>
      <c r="I96" s="197"/>
      <c r="J96" s="198">
        <f>ROUND(I96*H96,2)</f>
        <v>0</v>
      </c>
      <c r="K96" s="194" t="s">
        <v>133</v>
      </c>
      <c r="L96" s="60"/>
      <c r="M96" s="199" t="s">
        <v>22</v>
      </c>
      <c r="N96" s="200" t="s">
        <v>49</v>
      </c>
      <c r="O96" s="41"/>
      <c r="P96" s="201">
        <f>O96*H96</f>
        <v>0</v>
      </c>
      <c r="Q96" s="201">
        <v>0</v>
      </c>
      <c r="R96" s="201">
        <f>Q96*H96</f>
        <v>0</v>
      </c>
      <c r="S96" s="201">
        <v>0</v>
      </c>
      <c r="T96" s="202">
        <f>S96*H96</f>
        <v>0</v>
      </c>
      <c r="AR96" s="23" t="s">
        <v>134</v>
      </c>
      <c r="AT96" s="23" t="s">
        <v>129</v>
      </c>
      <c r="AU96" s="23" t="s">
        <v>87</v>
      </c>
      <c r="AY96" s="23" t="s">
        <v>127</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134</v>
      </c>
      <c r="BM96" s="23" t="s">
        <v>154</v>
      </c>
    </row>
    <row r="97" spans="2:65" s="1" customFormat="1" ht="175.5">
      <c r="B97" s="40"/>
      <c r="C97" s="62"/>
      <c r="D97" s="207" t="s">
        <v>136</v>
      </c>
      <c r="E97" s="62"/>
      <c r="F97" s="208" t="s">
        <v>155</v>
      </c>
      <c r="G97" s="62"/>
      <c r="H97" s="62"/>
      <c r="I97" s="162"/>
      <c r="J97" s="62"/>
      <c r="K97" s="62"/>
      <c r="L97" s="60"/>
      <c r="M97" s="206"/>
      <c r="N97" s="41"/>
      <c r="O97" s="41"/>
      <c r="P97" s="41"/>
      <c r="Q97" s="41"/>
      <c r="R97" s="41"/>
      <c r="S97" s="41"/>
      <c r="T97" s="77"/>
      <c r="AT97" s="23" t="s">
        <v>136</v>
      </c>
      <c r="AU97" s="23" t="s">
        <v>87</v>
      </c>
    </row>
    <row r="98" spans="2:65" s="11" customFormat="1" ht="13.5">
      <c r="B98" s="209"/>
      <c r="C98" s="210"/>
      <c r="D98" s="207" t="s">
        <v>141</v>
      </c>
      <c r="E98" s="211" t="s">
        <v>22</v>
      </c>
      <c r="F98" s="212" t="s">
        <v>156</v>
      </c>
      <c r="G98" s="210"/>
      <c r="H98" s="213">
        <v>283.99099999999999</v>
      </c>
      <c r="I98" s="214"/>
      <c r="J98" s="210"/>
      <c r="K98" s="210"/>
      <c r="L98" s="215"/>
      <c r="M98" s="216"/>
      <c r="N98" s="217"/>
      <c r="O98" s="217"/>
      <c r="P98" s="217"/>
      <c r="Q98" s="217"/>
      <c r="R98" s="217"/>
      <c r="S98" s="217"/>
      <c r="T98" s="218"/>
      <c r="AT98" s="219" t="s">
        <v>141</v>
      </c>
      <c r="AU98" s="219" t="s">
        <v>87</v>
      </c>
      <c r="AV98" s="11" t="s">
        <v>87</v>
      </c>
      <c r="AW98" s="11" t="s">
        <v>41</v>
      </c>
      <c r="AX98" s="11" t="s">
        <v>78</v>
      </c>
      <c r="AY98" s="219" t="s">
        <v>127</v>
      </c>
    </row>
    <row r="99" spans="2:65" s="11" customFormat="1" ht="13.5">
      <c r="B99" s="209"/>
      <c r="C99" s="210"/>
      <c r="D99" s="207" t="s">
        <v>141</v>
      </c>
      <c r="E99" s="211" t="s">
        <v>22</v>
      </c>
      <c r="F99" s="212" t="s">
        <v>157</v>
      </c>
      <c r="G99" s="210"/>
      <c r="H99" s="213">
        <v>257.10199999999998</v>
      </c>
      <c r="I99" s="214"/>
      <c r="J99" s="210"/>
      <c r="K99" s="210"/>
      <c r="L99" s="215"/>
      <c r="M99" s="216"/>
      <c r="N99" s="217"/>
      <c r="O99" s="217"/>
      <c r="P99" s="217"/>
      <c r="Q99" s="217"/>
      <c r="R99" s="217"/>
      <c r="S99" s="217"/>
      <c r="T99" s="218"/>
      <c r="AT99" s="219" t="s">
        <v>141</v>
      </c>
      <c r="AU99" s="219" t="s">
        <v>87</v>
      </c>
      <c r="AV99" s="11" t="s">
        <v>87</v>
      </c>
      <c r="AW99" s="11" t="s">
        <v>41</v>
      </c>
      <c r="AX99" s="11" t="s">
        <v>78</v>
      </c>
      <c r="AY99" s="219" t="s">
        <v>127</v>
      </c>
    </row>
    <row r="100" spans="2:65" s="11" customFormat="1" ht="13.5">
      <c r="B100" s="209"/>
      <c r="C100" s="210"/>
      <c r="D100" s="207" t="s">
        <v>141</v>
      </c>
      <c r="E100" s="211" t="s">
        <v>22</v>
      </c>
      <c r="F100" s="212" t="s">
        <v>158</v>
      </c>
      <c r="G100" s="210"/>
      <c r="H100" s="213">
        <v>225.69399999999999</v>
      </c>
      <c r="I100" s="214"/>
      <c r="J100" s="210"/>
      <c r="K100" s="210"/>
      <c r="L100" s="215"/>
      <c r="M100" s="216"/>
      <c r="N100" s="217"/>
      <c r="O100" s="217"/>
      <c r="P100" s="217"/>
      <c r="Q100" s="217"/>
      <c r="R100" s="217"/>
      <c r="S100" s="217"/>
      <c r="T100" s="218"/>
      <c r="AT100" s="219" t="s">
        <v>141</v>
      </c>
      <c r="AU100" s="219" t="s">
        <v>87</v>
      </c>
      <c r="AV100" s="11" t="s">
        <v>87</v>
      </c>
      <c r="AW100" s="11" t="s">
        <v>41</v>
      </c>
      <c r="AX100" s="11" t="s">
        <v>78</v>
      </c>
      <c r="AY100" s="219" t="s">
        <v>127</v>
      </c>
    </row>
    <row r="101" spans="2:65" s="12" customFormat="1" ht="13.5">
      <c r="B101" s="220"/>
      <c r="C101" s="221"/>
      <c r="D101" s="207" t="s">
        <v>141</v>
      </c>
      <c r="E101" s="231" t="s">
        <v>22</v>
      </c>
      <c r="F101" s="232" t="s">
        <v>144</v>
      </c>
      <c r="G101" s="221"/>
      <c r="H101" s="233">
        <v>766.78700000000003</v>
      </c>
      <c r="I101" s="225"/>
      <c r="J101" s="221"/>
      <c r="K101" s="221"/>
      <c r="L101" s="226"/>
      <c r="M101" s="227"/>
      <c r="N101" s="228"/>
      <c r="O101" s="228"/>
      <c r="P101" s="228"/>
      <c r="Q101" s="228"/>
      <c r="R101" s="228"/>
      <c r="S101" s="228"/>
      <c r="T101" s="229"/>
      <c r="AT101" s="230" t="s">
        <v>141</v>
      </c>
      <c r="AU101" s="230" t="s">
        <v>87</v>
      </c>
      <c r="AV101" s="12" t="s">
        <v>134</v>
      </c>
      <c r="AW101" s="12" t="s">
        <v>41</v>
      </c>
      <c r="AX101" s="12" t="s">
        <v>24</v>
      </c>
      <c r="AY101" s="230" t="s">
        <v>127</v>
      </c>
    </row>
    <row r="102" spans="2:65" s="10" customFormat="1" ht="29.85" customHeight="1">
      <c r="B102" s="175"/>
      <c r="C102" s="176"/>
      <c r="D102" s="189" t="s">
        <v>77</v>
      </c>
      <c r="E102" s="190" t="s">
        <v>159</v>
      </c>
      <c r="F102" s="190" t="s">
        <v>160</v>
      </c>
      <c r="G102" s="176"/>
      <c r="H102" s="176"/>
      <c r="I102" s="179"/>
      <c r="J102" s="191">
        <f>BK102</f>
        <v>0</v>
      </c>
      <c r="K102" s="176"/>
      <c r="L102" s="181"/>
      <c r="M102" s="182"/>
      <c r="N102" s="183"/>
      <c r="O102" s="183"/>
      <c r="P102" s="184">
        <f>SUM(P103:P136)</f>
        <v>0</v>
      </c>
      <c r="Q102" s="183"/>
      <c r="R102" s="184">
        <f>SUM(R103:R136)</f>
        <v>113.7306</v>
      </c>
      <c r="S102" s="183"/>
      <c r="T102" s="185">
        <f>SUM(T103:T136)</f>
        <v>0</v>
      </c>
      <c r="AR102" s="186" t="s">
        <v>24</v>
      </c>
      <c r="AT102" s="187" t="s">
        <v>77</v>
      </c>
      <c r="AU102" s="187" t="s">
        <v>24</v>
      </c>
      <c r="AY102" s="186" t="s">
        <v>127</v>
      </c>
      <c r="BK102" s="188">
        <f>SUM(BK103:BK136)</f>
        <v>0</v>
      </c>
    </row>
    <row r="103" spans="2:65" s="1" customFormat="1" ht="31.5" customHeight="1">
      <c r="B103" s="40"/>
      <c r="C103" s="192" t="s">
        <v>159</v>
      </c>
      <c r="D103" s="192" t="s">
        <v>129</v>
      </c>
      <c r="E103" s="193" t="s">
        <v>161</v>
      </c>
      <c r="F103" s="194" t="s">
        <v>162</v>
      </c>
      <c r="G103" s="195" t="s">
        <v>132</v>
      </c>
      <c r="H103" s="196">
        <v>3125</v>
      </c>
      <c r="I103" s="197"/>
      <c r="J103" s="198">
        <f>ROUND(I103*H103,2)</f>
        <v>0</v>
      </c>
      <c r="K103" s="194" t="s">
        <v>133</v>
      </c>
      <c r="L103" s="60"/>
      <c r="M103" s="199" t="s">
        <v>22</v>
      </c>
      <c r="N103" s="200" t="s">
        <v>49</v>
      </c>
      <c r="O103" s="41"/>
      <c r="P103" s="201">
        <f>O103*H103</f>
        <v>0</v>
      </c>
      <c r="Q103" s="201">
        <v>0</v>
      </c>
      <c r="R103" s="201">
        <f>Q103*H103</f>
        <v>0</v>
      </c>
      <c r="S103" s="201">
        <v>0</v>
      </c>
      <c r="T103" s="202">
        <f>S103*H103</f>
        <v>0</v>
      </c>
      <c r="AR103" s="23" t="s">
        <v>134</v>
      </c>
      <c r="AT103" s="23" t="s">
        <v>129</v>
      </c>
      <c r="AU103" s="23" t="s">
        <v>87</v>
      </c>
      <c r="AY103" s="23" t="s">
        <v>127</v>
      </c>
      <c r="BE103" s="203">
        <f>IF(N103="základní",J103,0)</f>
        <v>0</v>
      </c>
      <c r="BF103" s="203">
        <f>IF(N103="snížená",J103,0)</f>
        <v>0</v>
      </c>
      <c r="BG103" s="203">
        <f>IF(N103="zákl. přenesená",J103,0)</f>
        <v>0</v>
      </c>
      <c r="BH103" s="203">
        <f>IF(N103="sníž. přenesená",J103,0)</f>
        <v>0</v>
      </c>
      <c r="BI103" s="203">
        <f>IF(N103="nulová",J103,0)</f>
        <v>0</v>
      </c>
      <c r="BJ103" s="23" t="s">
        <v>24</v>
      </c>
      <c r="BK103" s="203">
        <f>ROUND(I103*H103,2)</f>
        <v>0</v>
      </c>
      <c r="BL103" s="23" t="s">
        <v>134</v>
      </c>
      <c r="BM103" s="23" t="s">
        <v>163</v>
      </c>
    </row>
    <row r="104" spans="2:65" s="1" customFormat="1" ht="94.5">
      <c r="B104" s="40"/>
      <c r="C104" s="62"/>
      <c r="D104" s="207" t="s">
        <v>136</v>
      </c>
      <c r="E104" s="62"/>
      <c r="F104" s="208" t="s">
        <v>164</v>
      </c>
      <c r="G104" s="62"/>
      <c r="H104" s="62"/>
      <c r="I104" s="162"/>
      <c r="J104" s="62"/>
      <c r="K104" s="62"/>
      <c r="L104" s="60"/>
      <c r="M104" s="206"/>
      <c r="N104" s="41"/>
      <c r="O104" s="41"/>
      <c r="P104" s="41"/>
      <c r="Q104" s="41"/>
      <c r="R104" s="41"/>
      <c r="S104" s="41"/>
      <c r="T104" s="77"/>
      <c r="AT104" s="23" t="s">
        <v>136</v>
      </c>
      <c r="AU104" s="23" t="s">
        <v>87</v>
      </c>
    </row>
    <row r="105" spans="2:65" s="11" customFormat="1" ht="13.5">
      <c r="B105" s="209"/>
      <c r="C105" s="210"/>
      <c r="D105" s="207" t="s">
        <v>141</v>
      </c>
      <c r="E105" s="211" t="s">
        <v>22</v>
      </c>
      <c r="F105" s="212" t="s">
        <v>142</v>
      </c>
      <c r="G105" s="210"/>
      <c r="H105" s="213">
        <v>1600</v>
      </c>
      <c r="I105" s="214"/>
      <c r="J105" s="210"/>
      <c r="K105" s="210"/>
      <c r="L105" s="215"/>
      <c r="M105" s="216"/>
      <c r="N105" s="217"/>
      <c r="O105" s="217"/>
      <c r="P105" s="217"/>
      <c r="Q105" s="217"/>
      <c r="R105" s="217"/>
      <c r="S105" s="217"/>
      <c r="T105" s="218"/>
      <c r="AT105" s="219" t="s">
        <v>141</v>
      </c>
      <c r="AU105" s="219" t="s">
        <v>87</v>
      </c>
      <c r="AV105" s="11" t="s">
        <v>87</v>
      </c>
      <c r="AW105" s="11" t="s">
        <v>41</v>
      </c>
      <c r="AX105" s="11" t="s">
        <v>78</v>
      </c>
      <c r="AY105" s="219" t="s">
        <v>127</v>
      </c>
    </row>
    <row r="106" spans="2:65" s="11" customFormat="1" ht="13.5">
      <c r="B106" s="209"/>
      <c r="C106" s="210"/>
      <c r="D106" s="207" t="s">
        <v>141</v>
      </c>
      <c r="E106" s="211" t="s">
        <v>22</v>
      </c>
      <c r="F106" s="212" t="s">
        <v>143</v>
      </c>
      <c r="G106" s="210"/>
      <c r="H106" s="213">
        <v>1525</v>
      </c>
      <c r="I106" s="214"/>
      <c r="J106" s="210"/>
      <c r="K106" s="210"/>
      <c r="L106" s="215"/>
      <c r="M106" s="216"/>
      <c r="N106" s="217"/>
      <c r="O106" s="217"/>
      <c r="P106" s="217"/>
      <c r="Q106" s="217"/>
      <c r="R106" s="217"/>
      <c r="S106" s="217"/>
      <c r="T106" s="218"/>
      <c r="AT106" s="219" t="s">
        <v>141</v>
      </c>
      <c r="AU106" s="219" t="s">
        <v>87</v>
      </c>
      <c r="AV106" s="11" t="s">
        <v>87</v>
      </c>
      <c r="AW106" s="11" t="s">
        <v>41</v>
      </c>
      <c r="AX106" s="11" t="s">
        <v>78</v>
      </c>
      <c r="AY106" s="219" t="s">
        <v>127</v>
      </c>
    </row>
    <row r="107" spans="2:65" s="12" customFormat="1" ht="13.5">
      <c r="B107" s="220"/>
      <c r="C107" s="221"/>
      <c r="D107" s="204" t="s">
        <v>141</v>
      </c>
      <c r="E107" s="222" t="s">
        <v>22</v>
      </c>
      <c r="F107" s="223" t="s">
        <v>144</v>
      </c>
      <c r="G107" s="221"/>
      <c r="H107" s="224">
        <v>3125</v>
      </c>
      <c r="I107" s="225"/>
      <c r="J107" s="221"/>
      <c r="K107" s="221"/>
      <c r="L107" s="226"/>
      <c r="M107" s="227"/>
      <c r="N107" s="228"/>
      <c r="O107" s="228"/>
      <c r="P107" s="228"/>
      <c r="Q107" s="228"/>
      <c r="R107" s="228"/>
      <c r="S107" s="228"/>
      <c r="T107" s="229"/>
      <c r="AT107" s="230" t="s">
        <v>141</v>
      </c>
      <c r="AU107" s="230" t="s">
        <v>87</v>
      </c>
      <c r="AV107" s="12" t="s">
        <v>134</v>
      </c>
      <c r="AW107" s="12" t="s">
        <v>41</v>
      </c>
      <c r="AX107" s="12" t="s">
        <v>24</v>
      </c>
      <c r="AY107" s="230" t="s">
        <v>127</v>
      </c>
    </row>
    <row r="108" spans="2:65" s="1" customFormat="1" ht="22.5" customHeight="1">
      <c r="B108" s="40"/>
      <c r="C108" s="192" t="s">
        <v>165</v>
      </c>
      <c r="D108" s="192" t="s">
        <v>129</v>
      </c>
      <c r="E108" s="193" t="s">
        <v>166</v>
      </c>
      <c r="F108" s="194" t="s">
        <v>167</v>
      </c>
      <c r="G108" s="195" t="s">
        <v>153</v>
      </c>
      <c r="H108" s="196">
        <v>92.599000000000004</v>
      </c>
      <c r="I108" s="197"/>
      <c r="J108" s="198">
        <f>ROUND(I108*H108,2)</f>
        <v>0</v>
      </c>
      <c r="K108" s="194" t="s">
        <v>133</v>
      </c>
      <c r="L108" s="60"/>
      <c r="M108" s="199" t="s">
        <v>22</v>
      </c>
      <c r="N108" s="200" t="s">
        <v>49</v>
      </c>
      <c r="O108" s="41"/>
      <c r="P108" s="201">
        <f>O108*H108</f>
        <v>0</v>
      </c>
      <c r="Q108" s="201">
        <v>0</v>
      </c>
      <c r="R108" s="201">
        <f>Q108*H108</f>
        <v>0</v>
      </c>
      <c r="S108" s="201">
        <v>0</v>
      </c>
      <c r="T108" s="202">
        <f>S108*H108</f>
        <v>0</v>
      </c>
      <c r="AR108" s="23" t="s">
        <v>134</v>
      </c>
      <c r="AT108" s="23" t="s">
        <v>129</v>
      </c>
      <c r="AU108" s="23" t="s">
        <v>87</v>
      </c>
      <c r="AY108" s="23" t="s">
        <v>127</v>
      </c>
      <c r="BE108" s="203">
        <f>IF(N108="základní",J108,0)</f>
        <v>0</v>
      </c>
      <c r="BF108" s="203">
        <f>IF(N108="snížená",J108,0)</f>
        <v>0</v>
      </c>
      <c r="BG108" s="203">
        <f>IF(N108="zákl. přenesená",J108,0)</f>
        <v>0</v>
      </c>
      <c r="BH108" s="203">
        <f>IF(N108="sníž. přenesená",J108,0)</f>
        <v>0</v>
      </c>
      <c r="BI108" s="203">
        <f>IF(N108="nulová",J108,0)</f>
        <v>0</v>
      </c>
      <c r="BJ108" s="23" t="s">
        <v>24</v>
      </c>
      <c r="BK108" s="203">
        <f>ROUND(I108*H108,2)</f>
        <v>0</v>
      </c>
      <c r="BL108" s="23" t="s">
        <v>134</v>
      </c>
      <c r="BM108" s="23" t="s">
        <v>168</v>
      </c>
    </row>
    <row r="109" spans="2:65" s="1" customFormat="1" ht="54">
      <c r="B109" s="40"/>
      <c r="C109" s="62"/>
      <c r="D109" s="207" t="s">
        <v>136</v>
      </c>
      <c r="E109" s="62"/>
      <c r="F109" s="208" t="s">
        <v>169</v>
      </c>
      <c r="G109" s="62"/>
      <c r="H109" s="62"/>
      <c r="I109" s="162"/>
      <c r="J109" s="62"/>
      <c r="K109" s="62"/>
      <c r="L109" s="60"/>
      <c r="M109" s="206"/>
      <c r="N109" s="41"/>
      <c r="O109" s="41"/>
      <c r="P109" s="41"/>
      <c r="Q109" s="41"/>
      <c r="R109" s="41"/>
      <c r="S109" s="41"/>
      <c r="T109" s="77"/>
      <c r="AT109" s="23" t="s">
        <v>136</v>
      </c>
      <c r="AU109" s="23" t="s">
        <v>87</v>
      </c>
    </row>
    <row r="110" spans="2:65" s="11" customFormat="1" ht="13.5">
      <c r="B110" s="209"/>
      <c r="C110" s="210"/>
      <c r="D110" s="207" t="s">
        <v>141</v>
      </c>
      <c r="E110" s="211" t="s">
        <v>22</v>
      </c>
      <c r="F110" s="212" t="s">
        <v>170</v>
      </c>
      <c r="G110" s="210"/>
      <c r="H110" s="213">
        <v>92.599000000000004</v>
      </c>
      <c r="I110" s="214"/>
      <c r="J110" s="210"/>
      <c r="K110" s="210"/>
      <c r="L110" s="215"/>
      <c r="M110" s="216"/>
      <c r="N110" s="217"/>
      <c r="O110" s="217"/>
      <c r="P110" s="217"/>
      <c r="Q110" s="217"/>
      <c r="R110" s="217"/>
      <c r="S110" s="217"/>
      <c r="T110" s="218"/>
      <c r="AT110" s="219" t="s">
        <v>141</v>
      </c>
      <c r="AU110" s="219" t="s">
        <v>87</v>
      </c>
      <c r="AV110" s="11" t="s">
        <v>87</v>
      </c>
      <c r="AW110" s="11" t="s">
        <v>41</v>
      </c>
      <c r="AX110" s="11" t="s">
        <v>78</v>
      </c>
      <c r="AY110" s="219" t="s">
        <v>127</v>
      </c>
    </row>
    <row r="111" spans="2:65" s="12" customFormat="1" ht="13.5">
      <c r="B111" s="220"/>
      <c r="C111" s="221"/>
      <c r="D111" s="204" t="s">
        <v>141</v>
      </c>
      <c r="E111" s="222" t="s">
        <v>22</v>
      </c>
      <c r="F111" s="223" t="s">
        <v>144</v>
      </c>
      <c r="G111" s="221"/>
      <c r="H111" s="224">
        <v>92.599000000000004</v>
      </c>
      <c r="I111" s="225"/>
      <c r="J111" s="221"/>
      <c r="K111" s="221"/>
      <c r="L111" s="226"/>
      <c r="M111" s="227"/>
      <c r="N111" s="228"/>
      <c r="O111" s="228"/>
      <c r="P111" s="228"/>
      <c r="Q111" s="228"/>
      <c r="R111" s="228"/>
      <c r="S111" s="228"/>
      <c r="T111" s="229"/>
      <c r="AT111" s="230" t="s">
        <v>141</v>
      </c>
      <c r="AU111" s="230" t="s">
        <v>87</v>
      </c>
      <c r="AV111" s="12" t="s">
        <v>134</v>
      </c>
      <c r="AW111" s="12" t="s">
        <v>41</v>
      </c>
      <c r="AX111" s="12" t="s">
        <v>24</v>
      </c>
      <c r="AY111" s="230" t="s">
        <v>127</v>
      </c>
    </row>
    <row r="112" spans="2:65" s="1" customFormat="1" ht="31.5" customHeight="1">
      <c r="B112" s="40"/>
      <c r="C112" s="192" t="s">
        <v>171</v>
      </c>
      <c r="D112" s="192" t="s">
        <v>129</v>
      </c>
      <c r="E112" s="193" t="s">
        <v>172</v>
      </c>
      <c r="F112" s="194" t="s">
        <v>173</v>
      </c>
      <c r="G112" s="195" t="s">
        <v>132</v>
      </c>
      <c r="H112" s="196">
        <v>1090</v>
      </c>
      <c r="I112" s="197"/>
      <c r="J112" s="198">
        <f>ROUND(I112*H112,2)</f>
        <v>0</v>
      </c>
      <c r="K112" s="194" t="s">
        <v>133</v>
      </c>
      <c r="L112" s="60"/>
      <c r="M112" s="199" t="s">
        <v>22</v>
      </c>
      <c r="N112" s="200" t="s">
        <v>49</v>
      </c>
      <c r="O112" s="41"/>
      <c r="P112" s="201">
        <f>O112*H112</f>
        <v>0</v>
      </c>
      <c r="Q112" s="201">
        <v>0.10434</v>
      </c>
      <c r="R112" s="201">
        <f>Q112*H112</f>
        <v>113.7306</v>
      </c>
      <c r="S112" s="201">
        <v>0</v>
      </c>
      <c r="T112" s="202">
        <f>S112*H112</f>
        <v>0</v>
      </c>
      <c r="AR112" s="23" t="s">
        <v>134</v>
      </c>
      <c r="AT112" s="23" t="s">
        <v>129</v>
      </c>
      <c r="AU112" s="23" t="s">
        <v>87</v>
      </c>
      <c r="AY112" s="23" t="s">
        <v>127</v>
      </c>
      <c r="BE112" s="203">
        <f>IF(N112="základní",J112,0)</f>
        <v>0</v>
      </c>
      <c r="BF112" s="203">
        <f>IF(N112="snížená",J112,0)</f>
        <v>0</v>
      </c>
      <c r="BG112" s="203">
        <f>IF(N112="zákl. přenesená",J112,0)</f>
        <v>0</v>
      </c>
      <c r="BH112" s="203">
        <f>IF(N112="sníž. přenesená",J112,0)</f>
        <v>0</v>
      </c>
      <c r="BI112" s="203">
        <f>IF(N112="nulová",J112,0)</f>
        <v>0</v>
      </c>
      <c r="BJ112" s="23" t="s">
        <v>24</v>
      </c>
      <c r="BK112" s="203">
        <f>ROUND(I112*H112,2)</f>
        <v>0</v>
      </c>
      <c r="BL112" s="23" t="s">
        <v>134</v>
      </c>
      <c r="BM112" s="23" t="s">
        <v>174</v>
      </c>
    </row>
    <row r="113" spans="2:65" s="1" customFormat="1" ht="148.5">
      <c r="B113" s="40"/>
      <c r="C113" s="62"/>
      <c r="D113" s="207" t="s">
        <v>136</v>
      </c>
      <c r="E113" s="62"/>
      <c r="F113" s="208" t="s">
        <v>175</v>
      </c>
      <c r="G113" s="62"/>
      <c r="H113" s="62"/>
      <c r="I113" s="162"/>
      <c r="J113" s="62"/>
      <c r="K113" s="62"/>
      <c r="L113" s="60"/>
      <c r="M113" s="206"/>
      <c r="N113" s="41"/>
      <c r="O113" s="41"/>
      <c r="P113" s="41"/>
      <c r="Q113" s="41"/>
      <c r="R113" s="41"/>
      <c r="S113" s="41"/>
      <c r="T113" s="77"/>
      <c r="AT113" s="23" t="s">
        <v>136</v>
      </c>
      <c r="AU113" s="23" t="s">
        <v>87</v>
      </c>
    </row>
    <row r="114" spans="2:65" s="11" customFormat="1" ht="13.5">
      <c r="B114" s="209"/>
      <c r="C114" s="210"/>
      <c r="D114" s="207" t="s">
        <v>141</v>
      </c>
      <c r="E114" s="211" t="s">
        <v>22</v>
      </c>
      <c r="F114" s="212" t="s">
        <v>176</v>
      </c>
      <c r="G114" s="210"/>
      <c r="H114" s="213">
        <v>1090</v>
      </c>
      <c r="I114" s="214"/>
      <c r="J114" s="210"/>
      <c r="K114" s="210"/>
      <c r="L114" s="215"/>
      <c r="M114" s="216"/>
      <c r="N114" s="217"/>
      <c r="O114" s="217"/>
      <c r="P114" s="217"/>
      <c r="Q114" s="217"/>
      <c r="R114" s="217"/>
      <c r="S114" s="217"/>
      <c r="T114" s="218"/>
      <c r="AT114" s="219" t="s">
        <v>141</v>
      </c>
      <c r="AU114" s="219" t="s">
        <v>87</v>
      </c>
      <c r="AV114" s="11" t="s">
        <v>87</v>
      </c>
      <c r="AW114" s="11" t="s">
        <v>41</v>
      </c>
      <c r="AX114" s="11" t="s">
        <v>78</v>
      </c>
      <c r="AY114" s="219" t="s">
        <v>127</v>
      </c>
    </row>
    <row r="115" spans="2:65" s="12" customFormat="1" ht="13.5">
      <c r="B115" s="220"/>
      <c r="C115" s="221"/>
      <c r="D115" s="204" t="s">
        <v>141</v>
      </c>
      <c r="E115" s="222" t="s">
        <v>22</v>
      </c>
      <c r="F115" s="223" t="s">
        <v>144</v>
      </c>
      <c r="G115" s="221"/>
      <c r="H115" s="224">
        <v>1090</v>
      </c>
      <c r="I115" s="225"/>
      <c r="J115" s="221"/>
      <c r="K115" s="221"/>
      <c r="L115" s="226"/>
      <c r="M115" s="227"/>
      <c r="N115" s="228"/>
      <c r="O115" s="228"/>
      <c r="P115" s="228"/>
      <c r="Q115" s="228"/>
      <c r="R115" s="228"/>
      <c r="S115" s="228"/>
      <c r="T115" s="229"/>
      <c r="AT115" s="230" t="s">
        <v>141</v>
      </c>
      <c r="AU115" s="230" t="s">
        <v>87</v>
      </c>
      <c r="AV115" s="12" t="s">
        <v>134</v>
      </c>
      <c r="AW115" s="12" t="s">
        <v>41</v>
      </c>
      <c r="AX115" s="12" t="s">
        <v>24</v>
      </c>
      <c r="AY115" s="230" t="s">
        <v>127</v>
      </c>
    </row>
    <row r="116" spans="2:65" s="1" customFormat="1" ht="22.5" customHeight="1">
      <c r="B116" s="40"/>
      <c r="C116" s="192" t="s">
        <v>177</v>
      </c>
      <c r="D116" s="192" t="s">
        <v>129</v>
      </c>
      <c r="E116" s="193" t="s">
        <v>178</v>
      </c>
      <c r="F116" s="194" t="s">
        <v>179</v>
      </c>
      <c r="G116" s="195" t="s">
        <v>132</v>
      </c>
      <c r="H116" s="196">
        <v>3125</v>
      </c>
      <c r="I116" s="197"/>
      <c r="J116" s="198">
        <f>ROUND(I116*H116,2)</f>
        <v>0</v>
      </c>
      <c r="K116" s="194" t="s">
        <v>133</v>
      </c>
      <c r="L116" s="60"/>
      <c r="M116" s="199" t="s">
        <v>22</v>
      </c>
      <c r="N116" s="200" t="s">
        <v>49</v>
      </c>
      <c r="O116" s="41"/>
      <c r="P116" s="201">
        <f>O116*H116</f>
        <v>0</v>
      </c>
      <c r="Q116" s="201">
        <v>0</v>
      </c>
      <c r="R116" s="201">
        <f>Q116*H116</f>
        <v>0</v>
      </c>
      <c r="S116" s="201">
        <v>0</v>
      </c>
      <c r="T116" s="202">
        <f>S116*H116</f>
        <v>0</v>
      </c>
      <c r="AR116" s="23" t="s">
        <v>134</v>
      </c>
      <c r="AT116" s="23" t="s">
        <v>129</v>
      </c>
      <c r="AU116" s="23" t="s">
        <v>87</v>
      </c>
      <c r="AY116" s="23" t="s">
        <v>127</v>
      </c>
      <c r="BE116" s="203">
        <f>IF(N116="základní",J116,0)</f>
        <v>0</v>
      </c>
      <c r="BF116" s="203">
        <f>IF(N116="snížená",J116,0)</f>
        <v>0</v>
      </c>
      <c r="BG116" s="203">
        <f>IF(N116="zákl. přenesená",J116,0)</f>
        <v>0</v>
      </c>
      <c r="BH116" s="203">
        <f>IF(N116="sníž. přenesená",J116,0)</f>
        <v>0</v>
      </c>
      <c r="BI116" s="203">
        <f>IF(N116="nulová",J116,0)</f>
        <v>0</v>
      </c>
      <c r="BJ116" s="23" t="s">
        <v>24</v>
      </c>
      <c r="BK116" s="203">
        <f>ROUND(I116*H116,2)</f>
        <v>0</v>
      </c>
      <c r="BL116" s="23" t="s">
        <v>134</v>
      </c>
      <c r="BM116" s="23" t="s">
        <v>180</v>
      </c>
    </row>
    <row r="117" spans="2:65" s="11" customFormat="1" ht="13.5">
      <c r="B117" s="209"/>
      <c r="C117" s="210"/>
      <c r="D117" s="207" t="s">
        <v>141</v>
      </c>
      <c r="E117" s="211" t="s">
        <v>22</v>
      </c>
      <c r="F117" s="212" t="s">
        <v>181</v>
      </c>
      <c r="G117" s="210"/>
      <c r="H117" s="213">
        <v>3125</v>
      </c>
      <c r="I117" s="214"/>
      <c r="J117" s="210"/>
      <c r="K117" s="210"/>
      <c r="L117" s="215"/>
      <c r="M117" s="216"/>
      <c r="N117" s="217"/>
      <c r="O117" s="217"/>
      <c r="P117" s="217"/>
      <c r="Q117" s="217"/>
      <c r="R117" s="217"/>
      <c r="S117" s="217"/>
      <c r="T117" s="218"/>
      <c r="AT117" s="219" t="s">
        <v>141</v>
      </c>
      <c r="AU117" s="219" t="s">
        <v>87</v>
      </c>
      <c r="AV117" s="11" t="s">
        <v>87</v>
      </c>
      <c r="AW117" s="11" t="s">
        <v>41</v>
      </c>
      <c r="AX117" s="11" t="s">
        <v>78</v>
      </c>
      <c r="AY117" s="219" t="s">
        <v>127</v>
      </c>
    </row>
    <row r="118" spans="2:65" s="12" customFormat="1" ht="13.5">
      <c r="B118" s="220"/>
      <c r="C118" s="221"/>
      <c r="D118" s="204" t="s">
        <v>141</v>
      </c>
      <c r="E118" s="222" t="s">
        <v>22</v>
      </c>
      <c r="F118" s="223" t="s">
        <v>144</v>
      </c>
      <c r="G118" s="221"/>
      <c r="H118" s="224">
        <v>3125</v>
      </c>
      <c r="I118" s="225"/>
      <c r="J118" s="221"/>
      <c r="K118" s="221"/>
      <c r="L118" s="226"/>
      <c r="M118" s="227"/>
      <c r="N118" s="228"/>
      <c r="O118" s="228"/>
      <c r="P118" s="228"/>
      <c r="Q118" s="228"/>
      <c r="R118" s="228"/>
      <c r="S118" s="228"/>
      <c r="T118" s="229"/>
      <c r="AT118" s="230" t="s">
        <v>141</v>
      </c>
      <c r="AU118" s="230" t="s">
        <v>87</v>
      </c>
      <c r="AV118" s="12" t="s">
        <v>134</v>
      </c>
      <c r="AW118" s="12" t="s">
        <v>41</v>
      </c>
      <c r="AX118" s="12" t="s">
        <v>24</v>
      </c>
      <c r="AY118" s="230" t="s">
        <v>127</v>
      </c>
    </row>
    <row r="119" spans="2:65" s="1" customFormat="1" ht="22.5" customHeight="1">
      <c r="B119" s="40"/>
      <c r="C119" s="192" t="s">
        <v>182</v>
      </c>
      <c r="D119" s="192" t="s">
        <v>129</v>
      </c>
      <c r="E119" s="193" t="s">
        <v>183</v>
      </c>
      <c r="F119" s="194" t="s">
        <v>184</v>
      </c>
      <c r="G119" s="195" t="s">
        <v>132</v>
      </c>
      <c r="H119" s="196">
        <v>6312.7650000000003</v>
      </c>
      <c r="I119" s="197"/>
      <c r="J119" s="198">
        <f>ROUND(I119*H119,2)</f>
        <v>0</v>
      </c>
      <c r="K119" s="194" t="s">
        <v>133</v>
      </c>
      <c r="L119" s="60"/>
      <c r="M119" s="199" t="s">
        <v>22</v>
      </c>
      <c r="N119" s="200" t="s">
        <v>49</v>
      </c>
      <c r="O119" s="41"/>
      <c r="P119" s="201">
        <f>O119*H119</f>
        <v>0</v>
      </c>
      <c r="Q119" s="201">
        <v>0</v>
      </c>
      <c r="R119" s="201">
        <f>Q119*H119</f>
        <v>0</v>
      </c>
      <c r="S119" s="201">
        <v>0</v>
      </c>
      <c r="T119" s="202">
        <f>S119*H119</f>
        <v>0</v>
      </c>
      <c r="AR119" s="23" t="s">
        <v>134</v>
      </c>
      <c r="AT119" s="23" t="s">
        <v>129</v>
      </c>
      <c r="AU119" s="23" t="s">
        <v>87</v>
      </c>
      <c r="AY119" s="23" t="s">
        <v>127</v>
      </c>
      <c r="BE119" s="203">
        <f>IF(N119="základní",J119,0)</f>
        <v>0</v>
      </c>
      <c r="BF119" s="203">
        <f>IF(N119="snížená",J119,0)</f>
        <v>0</v>
      </c>
      <c r="BG119" s="203">
        <f>IF(N119="zákl. přenesená",J119,0)</f>
        <v>0</v>
      </c>
      <c r="BH119" s="203">
        <f>IF(N119="sníž. přenesená",J119,0)</f>
        <v>0</v>
      </c>
      <c r="BI119" s="203">
        <f>IF(N119="nulová",J119,0)</f>
        <v>0</v>
      </c>
      <c r="BJ119" s="23" t="s">
        <v>24</v>
      </c>
      <c r="BK119" s="203">
        <f>ROUND(I119*H119,2)</f>
        <v>0</v>
      </c>
      <c r="BL119" s="23" t="s">
        <v>134</v>
      </c>
      <c r="BM119" s="23" t="s">
        <v>185</v>
      </c>
    </row>
    <row r="120" spans="2:65" s="11" customFormat="1" ht="13.5">
      <c r="B120" s="209"/>
      <c r="C120" s="210"/>
      <c r="D120" s="207" t="s">
        <v>141</v>
      </c>
      <c r="E120" s="211" t="s">
        <v>22</v>
      </c>
      <c r="F120" s="212" t="s">
        <v>186</v>
      </c>
      <c r="G120" s="210"/>
      <c r="H120" s="213">
        <v>6312.7650000000003</v>
      </c>
      <c r="I120" s="214"/>
      <c r="J120" s="210"/>
      <c r="K120" s="210"/>
      <c r="L120" s="215"/>
      <c r="M120" s="216"/>
      <c r="N120" s="217"/>
      <c r="O120" s="217"/>
      <c r="P120" s="217"/>
      <c r="Q120" s="217"/>
      <c r="R120" s="217"/>
      <c r="S120" s="217"/>
      <c r="T120" s="218"/>
      <c r="AT120" s="219" t="s">
        <v>141</v>
      </c>
      <c r="AU120" s="219" t="s">
        <v>87</v>
      </c>
      <c r="AV120" s="11" t="s">
        <v>87</v>
      </c>
      <c r="AW120" s="11" t="s">
        <v>41</v>
      </c>
      <c r="AX120" s="11" t="s">
        <v>78</v>
      </c>
      <c r="AY120" s="219" t="s">
        <v>127</v>
      </c>
    </row>
    <row r="121" spans="2:65" s="12" customFormat="1" ht="13.5">
      <c r="B121" s="220"/>
      <c r="C121" s="221"/>
      <c r="D121" s="204" t="s">
        <v>141</v>
      </c>
      <c r="E121" s="222" t="s">
        <v>22</v>
      </c>
      <c r="F121" s="223" t="s">
        <v>144</v>
      </c>
      <c r="G121" s="221"/>
      <c r="H121" s="224">
        <v>6312.7650000000003</v>
      </c>
      <c r="I121" s="225"/>
      <c r="J121" s="221"/>
      <c r="K121" s="221"/>
      <c r="L121" s="226"/>
      <c r="M121" s="227"/>
      <c r="N121" s="228"/>
      <c r="O121" s="228"/>
      <c r="P121" s="228"/>
      <c r="Q121" s="228"/>
      <c r="R121" s="228"/>
      <c r="S121" s="228"/>
      <c r="T121" s="229"/>
      <c r="AT121" s="230" t="s">
        <v>141</v>
      </c>
      <c r="AU121" s="230" t="s">
        <v>87</v>
      </c>
      <c r="AV121" s="12" t="s">
        <v>134</v>
      </c>
      <c r="AW121" s="12" t="s">
        <v>41</v>
      </c>
      <c r="AX121" s="12" t="s">
        <v>24</v>
      </c>
      <c r="AY121" s="230" t="s">
        <v>127</v>
      </c>
    </row>
    <row r="122" spans="2:65" s="1" customFormat="1" ht="22.5" customHeight="1">
      <c r="B122" s="40"/>
      <c r="C122" s="192" t="s">
        <v>29</v>
      </c>
      <c r="D122" s="192" t="s">
        <v>129</v>
      </c>
      <c r="E122" s="193" t="s">
        <v>187</v>
      </c>
      <c r="F122" s="194" t="s">
        <v>188</v>
      </c>
      <c r="G122" s="195" t="s">
        <v>132</v>
      </c>
      <c r="H122" s="196">
        <v>6312.7650000000003</v>
      </c>
      <c r="I122" s="197"/>
      <c r="J122" s="198">
        <f>ROUND(I122*H122,2)</f>
        <v>0</v>
      </c>
      <c r="K122" s="194" t="s">
        <v>133</v>
      </c>
      <c r="L122" s="60"/>
      <c r="M122" s="199" t="s">
        <v>22</v>
      </c>
      <c r="N122" s="200" t="s">
        <v>49</v>
      </c>
      <c r="O122" s="41"/>
      <c r="P122" s="201">
        <f>O122*H122</f>
        <v>0</v>
      </c>
      <c r="Q122" s="201">
        <v>0</v>
      </c>
      <c r="R122" s="201">
        <f>Q122*H122</f>
        <v>0</v>
      </c>
      <c r="S122" s="201">
        <v>0</v>
      </c>
      <c r="T122" s="202">
        <f>S122*H122</f>
        <v>0</v>
      </c>
      <c r="AR122" s="23" t="s">
        <v>134</v>
      </c>
      <c r="AT122" s="23" t="s">
        <v>129</v>
      </c>
      <c r="AU122" s="23" t="s">
        <v>87</v>
      </c>
      <c r="AY122" s="23" t="s">
        <v>127</v>
      </c>
      <c r="BE122" s="203">
        <f>IF(N122="základní",J122,0)</f>
        <v>0</v>
      </c>
      <c r="BF122" s="203">
        <f>IF(N122="snížená",J122,0)</f>
        <v>0</v>
      </c>
      <c r="BG122" s="203">
        <f>IF(N122="zákl. přenesená",J122,0)</f>
        <v>0</v>
      </c>
      <c r="BH122" s="203">
        <f>IF(N122="sníž. přenesená",J122,0)</f>
        <v>0</v>
      </c>
      <c r="BI122" s="203">
        <f>IF(N122="nulová",J122,0)</f>
        <v>0</v>
      </c>
      <c r="BJ122" s="23" t="s">
        <v>24</v>
      </c>
      <c r="BK122" s="203">
        <f>ROUND(I122*H122,2)</f>
        <v>0</v>
      </c>
      <c r="BL122" s="23" t="s">
        <v>134</v>
      </c>
      <c r="BM122" s="23" t="s">
        <v>189</v>
      </c>
    </row>
    <row r="123" spans="2:65" s="11" customFormat="1" ht="13.5">
      <c r="B123" s="209"/>
      <c r="C123" s="210"/>
      <c r="D123" s="207" t="s">
        <v>141</v>
      </c>
      <c r="E123" s="211" t="s">
        <v>22</v>
      </c>
      <c r="F123" s="212" t="s">
        <v>186</v>
      </c>
      <c r="G123" s="210"/>
      <c r="H123" s="213">
        <v>6312.7650000000003</v>
      </c>
      <c r="I123" s="214"/>
      <c r="J123" s="210"/>
      <c r="K123" s="210"/>
      <c r="L123" s="215"/>
      <c r="M123" s="216"/>
      <c r="N123" s="217"/>
      <c r="O123" s="217"/>
      <c r="P123" s="217"/>
      <c r="Q123" s="217"/>
      <c r="R123" s="217"/>
      <c r="S123" s="217"/>
      <c r="T123" s="218"/>
      <c r="AT123" s="219" t="s">
        <v>141</v>
      </c>
      <c r="AU123" s="219" t="s">
        <v>87</v>
      </c>
      <c r="AV123" s="11" t="s">
        <v>87</v>
      </c>
      <c r="AW123" s="11" t="s">
        <v>41</v>
      </c>
      <c r="AX123" s="11" t="s">
        <v>78</v>
      </c>
      <c r="AY123" s="219" t="s">
        <v>127</v>
      </c>
    </row>
    <row r="124" spans="2:65" s="12" customFormat="1" ht="13.5">
      <c r="B124" s="220"/>
      <c r="C124" s="221"/>
      <c r="D124" s="204" t="s">
        <v>141</v>
      </c>
      <c r="E124" s="222" t="s">
        <v>22</v>
      </c>
      <c r="F124" s="223" t="s">
        <v>144</v>
      </c>
      <c r="G124" s="221"/>
      <c r="H124" s="224">
        <v>6312.7650000000003</v>
      </c>
      <c r="I124" s="225"/>
      <c r="J124" s="221"/>
      <c r="K124" s="221"/>
      <c r="L124" s="226"/>
      <c r="M124" s="227"/>
      <c r="N124" s="228"/>
      <c r="O124" s="228"/>
      <c r="P124" s="228"/>
      <c r="Q124" s="228"/>
      <c r="R124" s="228"/>
      <c r="S124" s="228"/>
      <c r="T124" s="229"/>
      <c r="AT124" s="230" t="s">
        <v>141</v>
      </c>
      <c r="AU124" s="230" t="s">
        <v>87</v>
      </c>
      <c r="AV124" s="12" t="s">
        <v>134</v>
      </c>
      <c r="AW124" s="12" t="s">
        <v>41</v>
      </c>
      <c r="AX124" s="12" t="s">
        <v>24</v>
      </c>
      <c r="AY124" s="230" t="s">
        <v>127</v>
      </c>
    </row>
    <row r="125" spans="2:65" s="1" customFormat="1" ht="31.5" customHeight="1">
      <c r="B125" s="40"/>
      <c r="C125" s="192" t="s">
        <v>190</v>
      </c>
      <c r="D125" s="192" t="s">
        <v>129</v>
      </c>
      <c r="E125" s="193" t="s">
        <v>191</v>
      </c>
      <c r="F125" s="194" t="s">
        <v>192</v>
      </c>
      <c r="G125" s="195" t="s">
        <v>132</v>
      </c>
      <c r="H125" s="196">
        <v>6065.835</v>
      </c>
      <c r="I125" s="197"/>
      <c r="J125" s="198">
        <f>ROUND(I125*H125,2)</f>
        <v>0</v>
      </c>
      <c r="K125" s="194" t="s">
        <v>133</v>
      </c>
      <c r="L125" s="60"/>
      <c r="M125" s="199" t="s">
        <v>22</v>
      </c>
      <c r="N125" s="200" t="s">
        <v>49</v>
      </c>
      <c r="O125" s="41"/>
      <c r="P125" s="201">
        <f>O125*H125</f>
        <v>0</v>
      </c>
      <c r="Q125" s="201">
        <v>0</v>
      </c>
      <c r="R125" s="201">
        <f>Q125*H125</f>
        <v>0</v>
      </c>
      <c r="S125" s="201">
        <v>0</v>
      </c>
      <c r="T125" s="202">
        <f>S125*H125</f>
        <v>0</v>
      </c>
      <c r="AR125" s="23" t="s">
        <v>134</v>
      </c>
      <c r="AT125" s="23" t="s">
        <v>129</v>
      </c>
      <c r="AU125" s="23" t="s">
        <v>87</v>
      </c>
      <c r="AY125" s="23" t="s">
        <v>127</v>
      </c>
      <c r="BE125" s="203">
        <f>IF(N125="základní",J125,0)</f>
        <v>0</v>
      </c>
      <c r="BF125" s="203">
        <f>IF(N125="snížená",J125,0)</f>
        <v>0</v>
      </c>
      <c r="BG125" s="203">
        <f>IF(N125="zákl. přenesená",J125,0)</f>
        <v>0</v>
      </c>
      <c r="BH125" s="203">
        <f>IF(N125="sníž. přenesená",J125,0)</f>
        <v>0</v>
      </c>
      <c r="BI125" s="203">
        <f>IF(N125="nulová",J125,0)</f>
        <v>0</v>
      </c>
      <c r="BJ125" s="23" t="s">
        <v>24</v>
      </c>
      <c r="BK125" s="203">
        <f>ROUND(I125*H125,2)</f>
        <v>0</v>
      </c>
      <c r="BL125" s="23" t="s">
        <v>134</v>
      </c>
      <c r="BM125" s="23" t="s">
        <v>193</v>
      </c>
    </row>
    <row r="126" spans="2:65" s="1" customFormat="1" ht="27">
      <c r="B126" s="40"/>
      <c r="C126" s="62"/>
      <c r="D126" s="207" t="s">
        <v>136</v>
      </c>
      <c r="E126" s="62"/>
      <c r="F126" s="208" t="s">
        <v>194</v>
      </c>
      <c r="G126" s="62"/>
      <c r="H126" s="62"/>
      <c r="I126" s="162"/>
      <c r="J126" s="62"/>
      <c r="K126" s="62"/>
      <c r="L126" s="60"/>
      <c r="M126" s="206"/>
      <c r="N126" s="41"/>
      <c r="O126" s="41"/>
      <c r="P126" s="41"/>
      <c r="Q126" s="41"/>
      <c r="R126" s="41"/>
      <c r="S126" s="41"/>
      <c r="T126" s="77"/>
      <c r="AT126" s="23" t="s">
        <v>136</v>
      </c>
      <c r="AU126" s="23" t="s">
        <v>87</v>
      </c>
    </row>
    <row r="127" spans="2:65" s="11" customFormat="1" ht="13.5">
      <c r="B127" s="209"/>
      <c r="C127" s="210"/>
      <c r="D127" s="207" t="s">
        <v>141</v>
      </c>
      <c r="E127" s="211" t="s">
        <v>22</v>
      </c>
      <c r="F127" s="212" t="s">
        <v>150</v>
      </c>
      <c r="G127" s="210"/>
      <c r="H127" s="213">
        <v>6065.835</v>
      </c>
      <c r="I127" s="214"/>
      <c r="J127" s="210"/>
      <c r="K127" s="210"/>
      <c r="L127" s="215"/>
      <c r="M127" s="216"/>
      <c r="N127" s="217"/>
      <c r="O127" s="217"/>
      <c r="P127" s="217"/>
      <c r="Q127" s="217"/>
      <c r="R127" s="217"/>
      <c r="S127" s="217"/>
      <c r="T127" s="218"/>
      <c r="AT127" s="219" t="s">
        <v>141</v>
      </c>
      <c r="AU127" s="219" t="s">
        <v>87</v>
      </c>
      <c r="AV127" s="11" t="s">
        <v>87</v>
      </c>
      <c r="AW127" s="11" t="s">
        <v>41</v>
      </c>
      <c r="AX127" s="11" t="s">
        <v>78</v>
      </c>
      <c r="AY127" s="219" t="s">
        <v>127</v>
      </c>
    </row>
    <row r="128" spans="2:65" s="12" customFormat="1" ht="13.5">
      <c r="B128" s="220"/>
      <c r="C128" s="221"/>
      <c r="D128" s="204" t="s">
        <v>141</v>
      </c>
      <c r="E128" s="222" t="s">
        <v>22</v>
      </c>
      <c r="F128" s="223" t="s">
        <v>144</v>
      </c>
      <c r="G128" s="221"/>
      <c r="H128" s="224">
        <v>6065.835</v>
      </c>
      <c r="I128" s="225"/>
      <c r="J128" s="221"/>
      <c r="K128" s="221"/>
      <c r="L128" s="226"/>
      <c r="M128" s="227"/>
      <c r="N128" s="228"/>
      <c r="O128" s="228"/>
      <c r="P128" s="228"/>
      <c r="Q128" s="228"/>
      <c r="R128" s="228"/>
      <c r="S128" s="228"/>
      <c r="T128" s="229"/>
      <c r="AT128" s="230" t="s">
        <v>141</v>
      </c>
      <c r="AU128" s="230" t="s">
        <v>87</v>
      </c>
      <c r="AV128" s="12" t="s">
        <v>134</v>
      </c>
      <c r="AW128" s="12" t="s">
        <v>41</v>
      </c>
      <c r="AX128" s="12" t="s">
        <v>24</v>
      </c>
      <c r="AY128" s="230" t="s">
        <v>127</v>
      </c>
    </row>
    <row r="129" spans="2:65" s="1" customFormat="1" ht="31.5" customHeight="1">
      <c r="B129" s="40"/>
      <c r="C129" s="192" t="s">
        <v>195</v>
      </c>
      <c r="D129" s="192" t="s">
        <v>129</v>
      </c>
      <c r="E129" s="193" t="s">
        <v>196</v>
      </c>
      <c r="F129" s="194" t="s">
        <v>197</v>
      </c>
      <c r="G129" s="195" t="s">
        <v>132</v>
      </c>
      <c r="H129" s="196">
        <v>3125</v>
      </c>
      <c r="I129" s="197"/>
      <c r="J129" s="198">
        <f>ROUND(I129*H129,2)</f>
        <v>0</v>
      </c>
      <c r="K129" s="194" t="s">
        <v>133</v>
      </c>
      <c r="L129" s="60"/>
      <c r="M129" s="199" t="s">
        <v>22</v>
      </c>
      <c r="N129" s="200" t="s">
        <v>49</v>
      </c>
      <c r="O129" s="41"/>
      <c r="P129" s="201">
        <f>O129*H129</f>
        <v>0</v>
      </c>
      <c r="Q129" s="201">
        <v>0</v>
      </c>
      <c r="R129" s="201">
        <f>Q129*H129</f>
        <v>0</v>
      </c>
      <c r="S129" s="201">
        <v>0</v>
      </c>
      <c r="T129" s="202">
        <f>S129*H129</f>
        <v>0</v>
      </c>
      <c r="AR129" s="23" t="s">
        <v>134</v>
      </c>
      <c r="AT129" s="23" t="s">
        <v>129</v>
      </c>
      <c r="AU129" s="23" t="s">
        <v>87</v>
      </c>
      <c r="AY129" s="23" t="s">
        <v>127</v>
      </c>
      <c r="BE129" s="203">
        <f>IF(N129="základní",J129,0)</f>
        <v>0</v>
      </c>
      <c r="BF129" s="203">
        <f>IF(N129="snížená",J129,0)</f>
        <v>0</v>
      </c>
      <c r="BG129" s="203">
        <f>IF(N129="zákl. přenesená",J129,0)</f>
        <v>0</v>
      </c>
      <c r="BH129" s="203">
        <f>IF(N129="sníž. přenesená",J129,0)</f>
        <v>0</v>
      </c>
      <c r="BI129" s="203">
        <f>IF(N129="nulová",J129,0)</f>
        <v>0</v>
      </c>
      <c r="BJ129" s="23" t="s">
        <v>24</v>
      </c>
      <c r="BK129" s="203">
        <f>ROUND(I129*H129,2)</f>
        <v>0</v>
      </c>
      <c r="BL129" s="23" t="s">
        <v>134</v>
      </c>
      <c r="BM129" s="23" t="s">
        <v>198</v>
      </c>
    </row>
    <row r="130" spans="2:65" s="1" customFormat="1" ht="27">
      <c r="B130" s="40"/>
      <c r="C130" s="62"/>
      <c r="D130" s="207" t="s">
        <v>136</v>
      </c>
      <c r="E130" s="62"/>
      <c r="F130" s="208" t="s">
        <v>199</v>
      </c>
      <c r="G130" s="62"/>
      <c r="H130" s="62"/>
      <c r="I130" s="162"/>
      <c r="J130" s="62"/>
      <c r="K130" s="62"/>
      <c r="L130" s="60"/>
      <c r="M130" s="206"/>
      <c r="N130" s="41"/>
      <c r="O130" s="41"/>
      <c r="P130" s="41"/>
      <c r="Q130" s="41"/>
      <c r="R130" s="41"/>
      <c r="S130" s="41"/>
      <c r="T130" s="77"/>
      <c r="AT130" s="23" t="s">
        <v>136</v>
      </c>
      <c r="AU130" s="23" t="s">
        <v>87</v>
      </c>
    </row>
    <row r="131" spans="2:65" s="11" customFormat="1" ht="13.5">
      <c r="B131" s="209"/>
      <c r="C131" s="210"/>
      <c r="D131" s="207" t="s">
        <v>141</v>
      </c>
      <c r="E131" s="211" t="s">
        <v>22</v>
      </c>
      <c r="F131" s="212" t="s">
        <v>181</v>
      </c>
      <c r="G131" s="210"/>
      <c r="H131" s="213">
        <v>3125</v>
      </c>
      <c r="I131" s="214"/>
      <c r="J131" s="210"/>
      <c r="K131" s="210"/>
      <c r="L131" s="215"/>
      <c r="M131" s="216"/>
      <c r="N131" s="217"/>
      <c r="O131" s="217"/>
      <c r="P131" s="217"/>
      <c r="Q131" s="217"/>
      <c r="R131" s="217"/>
      <c r="S131" s="217"/>
      <c r="T131" s="218"/>
      <c r="AT131" s="219" t="s">
        <v>141</v>
      </c>
      <c r="AU131" s="219" t="s">
        <v>87</v>
      </c>
      <c r="AV131" s="11" t="s">
        <v>87</v>
      </c>
      <c r="AW131" s="11" t="s">
        <v>41</v>
      </c>
      <c r="AX131" s="11" t="s">
        <v>78</v>
      </c>
      <c r="AY131" s="219" t="s">
        <v>127</v>
      </c>
    </row>
    <row r="132" spans="2:65" s="12" customFormat="1" ht="13.5">
      <c r="B132" s="220"/>
      <c r="C132" s="221"/>
      <c r="D132" s="204" t="s">
        <v>141</v>
      </c>
      <c r="E132" s="222" t="s">
        <v>22</v>
      </c>
      <c r="F132" s="223" t="s">
        <v>144</v>
      </c>
      <c r="G132" s="221"/>
      <c r="H132" s="224">
        <v>3125</v>
      </c>
      <c r="I132" s="225"/>
      <c r="J132" s="221"/>
      <c r="K132" s="221"/>
      <c r="L132" s="226"/>
      <c r="M132" s="227"/>
      <c r="N132" s="228"/>
      <c r="O132" s="228"/>
      <c r="P132" s="228"/>
      <c r="Q132" s="228"/>
      <c r="R132" s="228"/>
      <c r="S132" s="228"/>
      <c r="T132" s="229"/>
      <c r="AT132" s="230" t="s">
        <v>141</v>
      </c>
      <c r="AU132" s="230" t="s">
        <v>87</v>
      </c>
      <c r="AV132" s="12" t="s">
        <v>134</v>
      </c>
      <c r="AW132" s="12" t="s">
        <v>41</v>
      </c>
      <c r="AX132" s="12" t="s">
        <v>24</v>
      </c>
      <c r="AY132" s="230" t="s">
        <v>127</v>
      </c>
    </row>
    <row r="133" spans="2:65" s="1" customFormat="1" ht="31.5" customHeight="1">
      <c r="B133" s="40"/>
      <c r="C133" s="192" t="s">
        <v>200</v>
      </c>
      <c r="D133" s="192" t="s">
        <v>129</v>
      </c>
      <c r="E133" s="193" t="s">
        <v>201</v>
      </c>
      <c r="F133" s="194" t="s">
        <v>202</v>
      </c>
      <c r="G133" s="195" t="s">
        <v>132</v>
      </c>
      <c r="H133" s="196">
        <v>6312.7650000000003</v>
      </c>
      <c r="I133" s="197"/>
      <c r="J133" s="198">
        <f>ROUND(I133*H133,2)</f>
        <v>0</v>
      </c>
      <c r="K133" s="194" t="s">
        <v>133</v>
      </c>
      <c r="L133" s="60"/>
      <c r="M133" s="199" t="s">
        <v>22</v>
      </c>
      <c r="N133" s="200" t="s">
        <v>49</v>
      </c>
      <c r="O133" s="41"/>
      <c r="P133" s="201">
        <f>O133*H133</f>
        <v>0</v>
      </c>
      <c r="Q133" s="201">
        <v>0</v>
      </c>
      <c r="R133" s="201">
        <f>Q133*H133</f>
        <v>0</v>
      </c>
      <c r="S133" s="201">
        <v>0</v>
      </c>
      <c r="T133" s="202">
        <f>S133*H133</f>
        <v>0</v>
      </c>
      <c r="AR133" s="23" t="s">
        <v>134</v>
      </c>
      <c r="AT133" s="23" t="s">
        <v>129</v>
      </c>
      <c r="AU133" s="23" t="s">
        <v>87</v>
      </c>
      <c r="AY133" s="23" t="s">
        <v>127</v>
      </c>
      <c r="BE133" s="203">
        <f>IF(N133="základní",J133,0)</f>
        <v>0</v>
      </c>
      <c r="BF133" s="203">
        <f>IF(N133="snížená",J133,0)</f>
        <v>0</v>
      </c>
      <c r="BG133" s="203">
        <f>IF(N133="zákl. přenesená",J133,0)</f>
        <v>0</v>
      </c>
      <c r="BH133" s="203">
        <f>IF(N133="sníž. přenesená",J133,0)</f>
        <v>0</v>
      </c>
      <c r="BI133" s="203">
        <f>IF(N133="nulová",J133,0)</f>
        <v>0</v>
      </c>
      <c r="BJ133" s="23" t="s">
        <v>24</v>
      </c>
      <c r="BK133" s="203">
        <f>ROUND(I133*H133,2)</f>
        <v>0</v>
      </c>
      <c r="BL133" s="23" t="s">
        <v>134</v>
      </c>
      <c r="BM133" s="23" t="s">
        <v>203</v>
      </c>
    </row>
    <row r="134" spans="2:65" s="1" customFormat="1" ht="27">
      <c r="B134" s="40"/>
      <c r="C134" s="62"/>
      <c r="D134" s="207" t="s">
        <v>136</v>
      </c>
      <c r="E134" s="62"/>
      <c r="F134" s="208" t="s">
        <v>204</v>
      </c>
      <c r="G134" s="62"/>
      <c r="H134" s="62"/>
      <c r="I134" s="162"/>
      <c r="J134" s="62"/>
      <c r="K134" s="62"/>
      <c r="L134" s="60"/>
      <c r="M134" s="206"/>
      <c r="N134" s="41"/>
      <c r="O134" s="41"/>
      <c r="P134" s="41"/>
      <c r="Q134" s="41"/>
      <c r="R134" s="41"/>
      <c r="S134" s="41"/>
      <c r="T134" s="77"/>
      <c r="AT134" s="23" t="s">
        <v>136</v>
      </c>
      <c r="AU134" s="23" t="s">
        <v>87</v>
      </c>
    </row>
    <row r="135" spans="2:65" s="11" customFormat="1" ht="13.5">
      <c r="B135" s="209"/>
      <c r="C135" s="210"/>
      <c r="D135" s="207" t="s">
        <v>141</v>
      </c>
      <c r="E135" s="211" t="s">
        <v>22</v>
      </c>
      <c r="F135" s="212" t="s">
        <v>186</v>
      </c>
      <c r="G135" s="210"/>
      <c r="H135" s="213">
        <v>6312.7650000000003</v>
      </c>
      <c r="I135" s="214"/>
      <c r="J135" s="210"/>
      <c r="K135" s="210"/>
      <c r="L135" s="215"/>
      <c r="M135" s="216"/>
      <c r="N135" s="217"/>
      <c r="O135" s="217"/>
      <c r="P135" s="217"/>
      <c r="Q135" s="217"/>
      <c r="R135" s="217"/>
      <c r="S135" s="217"/>
      <c r="T135" s="218"/>
      <c r="AT135" s="219" t="s">
        <v>141</v>
      </c>
      <c r="AU135" s="219" t="s">
        <v>87</v>
      </c>
      <c r="AV135" s="11" t="s">
        <v>87</v>
      </c>
      <c r="AW135" s="11" t="s">
        <v>41</v>
      </c>
      <c r="AX135" s="11" t="s">
        <v>78</v>
      </c>
      <c r="AY135" s="219" t="s">
        <v>127</v>
      </c>
    </row>
    <row r="136" spans="2:65" s="12" customFormat="1" ht="13.5">
      <c r="B136" s="220"/>
      <c r="C136" s="221"/>
      <c r="D136" s="207" t="s">
        <v>141</v>
      </c>
      <c r="E136" s="231" t="s">
        <v>22</v>
      </c>
      <c r="F136" s="232" t="s">
        <v>144</v>
      </c>
      <c r="G136" s="221"/>
      <c r="H136" s="233">
        <v>6312.7650000000003</v>
      </c>
      <c r="I136" s="225"/>
      <c r="J136" s="221"/>
      <c r="K136" s="221"/>
      <c r="L136" s="226"/>
      <c r="M136" s="227"/>
      <c r="N136" s="228"/>
      <c r="O136" s="228"/>
      <c r="P136" s="228"/>
      <c r="Q136" s="228"/>
      <c r="R136" s="228"/>
      <c r="S136" s="228"/>
      <c r="T136" s="229"/>
      <c r="AT136" s="230" t="s">
        <v>141</v>
      </c>
      <c r="AU136" s="230" t="s">
        <v>87</v>
      </c>
      <c r="AV136" s="12" t="s">
        <v>134</v>
      </c>
      <c r="AW136" s="12" t="s">
        <v>41</v>
      </c>
      <c r="AX136" s="12" t="s">
        <v>24</v>
      </c>
      <c r="AY136" s="230" t="s">
        <v>127</v>
      </c>
    </row>
    <row r="137" spans="2:65" s="10" customFormat="1" ht="29.85" customHeight="1">
      <c r="B137" s="175"/>
      <c r="C137" s="176"/>
      <c r="D137" s="189" t="s">
        <v>77</v>
      </c>
      <c r="E137" s="190" t="s">
        <v>182</v>
      </c>
      <c r="F137" s="190" t="s">
        <v>205</v>
      </c>
      <c r="G137" s="176"/>
      <c r="H137" s="176"/>
      <c r="I137" s="179"/>
      <c r="J137" s="191">
        <f>BK137</f>
        <v>0</v>
      </c>
      <c r="K137" s="176"/>
      <c r="L137" s="181"/>
      <c r="M137" s="182"/>
      <c r="N137" s="183"/>
      <c r="O137" s="183"/>
      <c r="P137" s="184">
        <f>SUM(P138:P200)</f>
        <v>0</v>
      </c>
      <c r="Q137" s="183"/>
      <c r="R137" s="184">
        <f>SUM(R138:R200)</f>
        <v>65.896417</v>
      </c>
      <c r="S137" s="183"/>
      <c r="T137" s="185">
        <f>SUM(T138:T200)</f>
        <v>800.05320000000006</v>
      </c>
      <c r="AR137" s="186" t="s">
        <v>24</v>
      </c>
      <c r="AT137" s="187" t="s">
        <v>77</v>
      </c>
      <c r="AU137" s="187" t="s">
        <v>24</v>
      </c>
      <c r="AY137" s="186" t="s">
        <v>127</v>
      </c>
      <c r="BK137" s="188">
        <f>SUM(BK138:BK200)</f>
        <v>0</v>
      </c>
    </row>
    <row r="138" spans="2:65" s="1" customFormat="1" ht="31.5" customHeight="1">
      <c r="B138" s="40"/>
      <c r="C138" s="192" t="s">
        <v>206</v>
      </c>
      <c r="D138" s="192" t="s">
        <v>129</v>
      </c>
      <c r="E138" s="193" t="s">
        <v>207</v>
      </c>
      <c r="F138" s="194" t="s">
        <v>208</v>
      </c>
      <c r="G138" s="195" t="s">
        <v>209</v>
      </c>
      <c r="H138" s="196">
        <v>40</v>
      </c>
      <c r="I138" s="197"/>
      <c r="J138" s="198">
        <f>ROUND(I138*H138,2)</f>
        <v>0</v>
      </c>
      <c r="K138" s="194" t="s">
        <v>133</v>
      </c>
      <c r="L138" s="60"/>
      <c r="M138" s="199" t="s">
        <v>22</v>
      </c>
      <c r="N138" s="200" t="s">
        <v>49</v>
      </c>
      <c r="O138" s="41"/>
      <c r="P138" s="201">
        <f>O138*H138</f>
        <v>0</v>
      </c>
      <c r="Q138" s="201">
        <v>6.4999999999999997E-4</v>
      </c>
      <c r="R138" s="201">
        <f>Q138*H138</f>
        <v>2.5999999999999999E-2</v>
      </c>
      <c r="S138" s="201">
        <v>0</v>
      </c>
      <c r="T138" s="202">
        <f>S138*H138</f>
        <v>0</v>
      </c>
      <c r="AR138" s="23" t="s">
        <v>134</v>
      </c>
      <c r="AT138" s="23" t="s">
        <v>129</v>
      </c>
      <c r="AU138" s="23" t="s">
        <v>87</v>
      </c>
      <c r="AY138" s="23" t="s">
        <v>127</v>
      </c>
      <c r="BE138" s="203">
        <f>IF(N138="základní",J138,0)</f>
        <v>0</v>
      </c>
      <c r="BF138" s="203">
        <f>IF(N138="snížená",J138,0)</f>
        <v>0</v>
      </c>
      <c r="BG138" s="203">
        <f>IF(N138="zákl. přenesená",J138,0)</f>
        <v>0</v>
      </c>
      <c r="BH138" s="203">
        <f>IF(N138="sníž. přenesená",J138,0)</f>
        <v>0</v>
      </c>
      <c r="BI138" s="203">
        <f>IF(N138="nulová",J138,0)</f>
        <v>0</v>
      </c>
      <c r="BJ138" s="23" t="s">
        <v>24</v>
      </c>
      <c r="BK138" s="203">
        <f>ROUND(I138*H138,2)</f>
        <v>0</v>
      </c>
      <c r="BL138" s="23" t="s">
        <v>134</v>
      </c>
      <c r="BM138" s="23" t="s">
        <v>210</v>
      </c>
    </row>
    <row r="139" spans="2:65" s="1" customFormat="1" ht="108">
      <c r="B139" s="40"/>
      <c r="C139" s="62"/>
      <c r="D139" s="207" t="s">
        <v>136</v>
      </c>
      <c r="E139" s="62"/>
      <c r="F139" s="208" t="s">
        <v>211</v>
      </c>
      <c r="G139" s="62"/>
      <c r="H139" s="62"/>
      <c r="I139" s="162"/>
      <c r="J139" s="62"/>
      <c r="K139" s="62"/>
      <c r="L139" s="60"/>
      <c r="M139" s="206"/>
      <c r="N139" s="41"/>
      <c r="O139" s="41"/>
      <c r="P139" s="41"/>
      <c r="Q139" s="41"/>
      <c r="R139" s="41"/>
      <c r="S139" s="41"/>
      <c r="T139" s="77"/>
      <c r="AT139" s="23" t="s">
        <v>136</v>
      </c>
      <c r="AU139" s="23" t="s">
        <v>87</v>
      </c>
    </row>
    <row r="140" spans="2:65" s="1" customFormat="1" ht="27">
      <c r="B140" s="40"/>
      <c r="C140" s="62"/>
      <c r="D140" s="207" t="s">
        <v>212</v>
      </c>
      <c r="E140" s="62"/>
      <c r="F140" s="208" t="s">
        <v>213</v>
      </c>
      <c r="G140" s="62"/>
      <c r="H140" s="62"/>
      <c r="I140" s="162"/>
      <c r="J140" s="62"/>
      <c r="K140" s="62"/>
      <c r="L140" s="60"/>
      <c r="M140" s="206"/>
      <c r="N140" s="41"/>
      <c r="O140" s="41"/>
      <c r="P140" s="41"/>
      <c r="Q140" s="41"/>
      <c r="R140" s="41"/>
      <c r="S140" s="41"/>
      <c r="T140" s="77"/>
      <c r="AT140" s="23" t="s">
        <v>212</v>
      </c>
      <c r="AU140" s="23" t="s">
        <v>87</v>
      </c>
    </row>
    <row r="141" spans="2:65" s="13" customFormat="1" ht="13.5">
      <c r="B141" s="234"/>
      <c r="C141" s="235"/>
      <c r="D141" s="207" t="s">
        <v>141</v>
      </c>
      <c r="E141" s="236" t="s">
        <v>22</v>
      </c>
      <c r="F141" s="237" t="s">
        <v>214</v>
      </c>
      <c r="G141" s="235"/>
      <c r="H141" s="238" t="s">
        <v>22</v>
      </c>
      <c r="I141" s="239"/>
      <c r="J141" s="235"/>
      <c r="K141" s="235"/>
      <c r="L141" s="240"/>
      <c r="M141" s="241"/>
      <c r="N141" s="242"/>
      <c r="O141" s="242"/>
      <c r="P141" s="242"/>
      <c r="Q141" s="242"/>
      <c r="R141" s="242"/>
      <c r="S141" s="242"/>
      <c r="T141" s="243"/>
      <c r="AT141" s="244" t="s">
        <v>141</v>
      </c>
      <c r="AU141" s="244" t="s">
        <v>87</v>
      </c>
      <c r="AV141" s="13" t="s">
        <v>24</v>
      </c>
      <c r="AW141" s="13" t="s">
        <v>41</v>
      </c>
      <c r="AX141" s="13" t="s">
        <v>78</v>
      </c>
      <c r="AY141" s="244" t="s">
        <v>127</v>
      </c>
    </row>
    <row r="142" spans="2:65" s="11" customFormat="1" ht="13.5">
      <c r="B142" s="209"/>
      <c r="C142" s="210"/>
      <c r="D142" s="207" t="s">
        <v>141</v>
      </c>
      <c r="E142" s="211" t="s">
        <v>22</v>
      </c>
      <c r="F142" s="212" t="s">
        <v>215</v>
      </c>
      <c r="G142" s="210"/>
      <c r="H142" s="213">
        <v>40</v>
      </c>
      <c r="I142" s="214"/>
      <c r="J142" s="210"/>
      <c r="K142" s="210"/>
      <c r="L142" s="215"/>
      <c r="M142" s="216"/>
      <c r="N142" s="217"/>
      <c r="O142" s="217"/>
      <c r="P142" s="217"/>
      <c r="Q142" s="217"/>
      <c r="R142" s="217"/>
      <c r="S142" s="217"/>
      <c r="T142" s="218"/>
      <c r="AT142" s="219" t="s">
        <v>141</v>
      </c>
      <c r="AU142" s="219" t="s">
        <v>87</v>
      </c>
      <c r="AV142" s="11" t="s">
        <v>87</v>
      </c>
      <c r="AW142" s="11" t="s">
        <v>41</v>
      </c>
      <c r="AX142" s="11" t="s">
        <v>78</v>
      </c>
      <c r="AY142" s="219" t="s">
        <v>127</v>
      </c>
    </row>
    <row r="143" spans="2:65" s="12" customFormat="1" ht="13.5">
      <c r="B143" s="220"/>
      <c r="C143" s="221"/>
      <c r="D143" s="204" t="s">
        <v>141</v>
      </c>
      <c r="E143" s="222" t="s">
        <v>22</v>
      </c>
      <c r="F143" s="223" t="s">
        <v>144</v>
      </c>
      <c r="G143" s="221"/>
      <c r="H143" s="224">
        <v>40</v>
      </c>
      <c r="I143" s="225"/>
      <c r="J143" s="221"/>
      <c r="K143" s="221"/>
      <c r="L143" s="226"/>
      <c r="M143" s="227"/>
      <c r="N143" s="228"/>
      <c r="O143" s="228"/>
      <c r="P143" s="228"/>
      <c r="Q143" s="228"/>
      <c r="R143" s="228"/>
      <c r="S143" s="228"/>
      <c r="T143" s="229"/>
      <c r="AT143" s="230" t="s">
        <v>141</v>
      </c>
      <c r="AU143" s="230" t="s">
        <v>87</v>
      </c>
      <c r="AV143" s="12" t="s">
        <v>134</v>
      </c>
      <c r="AW143" s="12" t="s">
        <v>41</v>
      </c>
      <c r="AX143" s="12" t="s">
        <v>24</v>
      </c>
      <c r="AY143" s="230" t="s">
        <v>127</v>
      </c>
    </row>
    <row r="144" spans="2:65" s="1" customFormat="1" ht="31.5" customHeight="1">
      <c r="B144" s="40"/>
      <c r="C144" s="192" t="s">
        <v>216</v>
      </c>
      <c r="D144" s="192" t="s">
        <v>129</v>
      </c>
      <c r="E144" s="193" t="s">
        <v>217</v>
      </c>
      <c r="F144" s="194" t="s">
        <v>218</v>
      </c>
      <c r="G144" s="195" t="s">
        <v>209</v>
      </c>
      <c r="H144" s="196">
        <v>1192.5</v>
      </c>
      <c r="I144" s="197"/>
      <c r="J144" s="198">
        <f>ROUND(I144*H144,2)</f>
        <v>0</v>
      </c>
      <c r="K144" s="194" t="s">
        <v>133</v>
      </c>
      <c r="L144" s="60"/>
      <c r="M144" s="199" t="s">
        <v>22</v>
      </c>
      <c r="N144" s="200" t="s">
        <v>49</v>
      </c>
      <c r="O144" s="41"/>
      <c r="P144" s="201">
        <f>O144*H144</f>
        <v>0</v>
      </c>
      <c r="Q144" s="201">
        <v>3.8000000000000002E-4</v>
      </c>
      <c r="R144" s="201">
        <f>Q144*H144</f>
        <v>0.45315</v>
      </c>
      <c r="S144" s="201">
        <v>0</v>
      </c>
      <c r="T144" s="202">
        <f>S144*H144</f>
        <v>0</v>
      </c>
      <c r="AR144" s="23" t="s">
        <v>134</v>
      </c>
      <c r="AT144" s="23" t="s">
        <v>129</v>
      </c>
      <c r="AU144" s="23" t="s">
        <v>87</v>
      </c>
      <c r="AY144" s="23" t="s">
        <v>127</v>
      </c>
      <c r="BE144" s="203">
        <f>IF(N144="základní",J144,0)</f>
        <v>0</v>
      </c>
      <c r="BF144" s="203">
        <f>IF(N144="snížená",J144,0)</f>
        <v>0</v>
      </c>
      <c r="BG144" s="203">
        <f>IF(N144="zákl. přenesená",J144,0)</f>
        <v>0</v>
      </c>
      <c r="BH144" s="203">
        <f>IF(N144="sníž. přenesená",J144,0)</f>
        <v>0</v>
      </c>
      <c r="BI144" s="203">
        <f>IF(N144="nulová",J144,0)</f>
        <v>0</v>
      </c>
      <c r="BJ144" s="23" t="s">
        <v>24</v>
      </c>
      <c r="BK144" s="203">
        <f>ROUND(I144*H144,2)</f>
        <v>0</v>
      </c>
      <c r="BL144" s="23" t="s">
        <v>134</v>
      </c>
      <c r="BM144" s="23" t="s">
        <v>219</v>
      </c>
    </row>
    <row r="145" spans="2:65" s="1" customFormat="1" ht="108">
      <c r="B145" s="40"/>
      <c r="C145" s="62"/>
      <c r="D145" s="207" t="s">
        <v>136</v>
      </c>
      <c r="E145" s="62"/>
      <c r="F145" s="208" t="s">
        <v>211</v>
      </c>
      <c r="G145" s="62"/>
      <c r="H145" s="62"/>
      <c r="I145" s="162"/>
      <c r="J145" s="62"/>
      <c r="K145" s="62"/>
      <c r="L145" s="60"/>
      <c r="M145" s="206"/>
      <c r="N145" s="41"/>
      <c r="O145" s="41"/>
      <c r="P145" s="41"/>
      <c r="Q145" s="41"/>
      <c r="R145" s="41"/>
      <c r="S145" s="41"/>
      <c r="T145" s="77"/>
      <c r="AT145" s="23" t="s">
        <v>136</v>
      </c>
      <c r="AU145" s="23" t="s">
        <v>87</v>
      </c>
    </row>
    <row r="146" spans="2:65" s="1" customFormat="1" ht="27">
      <c r="B146" s="40"/>
      <c r="C146" s="62"/>
      <c r="D146" s="207" t="s">
        <v>212</v>
      </c>
      <c r="E146" s="62"/>
      <c r="F146" s="208" t="s">
        <v>220</v>
      </c>
      <c r="G146" s="62"/>
      <c r="H146" s="62"/>
      <c r="I146" s="162"/>
      <c r="J146" s="62"/>
      <c r="K146" s="62"/>
      <c r="L146" s="60"/>
      <c r="M146" s="206"/>
      <c r="N146" s="41"/>
      <c r="O146" s="41"/>
      <c r="P146" s="41"/>
      <c r="Q146" s="41"/>
      <c r="R146" s="41"/>
      <c r="S146" s="41"/>
      <c r="T146" s="77"/>
      <c r="AT146" s="23" t="s">
        <v>212</v>
      </c>
      <c r="AU146" s="23" t="s">
        <v>87</v>
      </c>
    </row>
    <row r="147" spans="2:65" s="13" customFormat="1" ht="13.5">
      <c r="B147" s="234"/>
      <c r="C147" s="235"/>
      <c r="D147" s="207" t="s">
        <v>141</v>
      </c>
      <c r="E147" s="236" t="s">
        <v>22</v>
      </c>
      <c r="F147" s="237" t="s">
        <v>221</v>
      </c>
      <c r="G147" s="235"/>
      <c r="H147" s="238" t="s">
        <v>22</v>
      </c>
      <c r="I147" s="239"/>
      <c r="J147" s="235"/>
      <c r="K147" s="235"/>
      <c r="L147" s="240"/>
      <c r="M147" s="241"/>
      <c r="N147" s="242"/>
      <c r="O147" s="242"/>
      <c r="P147" s="242"/>
      <c r="Q147" s="242"/>
      <c r="R147" s="242"/>
      <c r="S147" s="242"/>
      <c r="T147" s="243"/>
      <c r="AT147" s="244" t="s">
        <v>141</v>
      </c>
      <c r="AU147" s="244" t="s">
        <v>87</v>
      </c>
      <c r="AV147" s="13" t="s">
        <v>24</v>
      </c>
      <c r="AW147" s="13" t="s">
        <v>41</v>
      </c>
      <c r="AX147" s="13" t="s">
        <v>78</v>
      </c>
      <c r="AY147" s="244" t="s">
        <v>127</v>
      </c>
    </row>
    <row r="148" spans="2:65" s="11" customFormat="1" ht="13.5">
      <c r="B148" s="209"/>
      <c r="C148" s="210"/>
      <c r="D148" s="207" t="s">
        <v>141</v>
      </c>
      <c r="E148" s="211" t="s">
        <v>22</v>
      </c>
      <c r="F148" s="212" t="s">
        <v>222</v>
      </c>
      <c r="G148" s="210"/>
      <c r="H148" s="213">
        <v>1192.5</v>
      </c>
      <c r="I148" s="214"/>
      <c r="J148" s="210"/>
      <c r="K148" s="210"/>
      <c r="L148" s="215"/>
      <c r="M148" s="216"/>
      <c r="N148" s="217"/>
      <c r="O148" s="217"/>
      <c r="P148" s="217"/>
      <c r="Q148" s="217"/>
      <c r="R148" s="217"/>
      <c r="S148" s="217"/>
      <c r="T148" s="218"/>
      <c r="AT148" s="219" t="s">
        <v>141</v>
      </c>
      <c r="AU148" s="219" t="s">
        <v>87</v>
      </c>
      <c r="AV148" s="11" t="s">
        <v>87</v>
      </c>
      <c r="AW148" s="11" t="s">
        <v>41</v>
      </c>
      <c r="AX148" s="11" t="s">
        <v>78</v>
      </c>
      <c r="AY148" s="219" t="s">
        <v>127</v>
      </c>
    </row>
    <row r="149" spans="2:65" s="12" customFormat="1" ht="13.5">
      <c r="B149" s="220"/>
      <c r="C149" s="221"/>
      <c r="D149" s="204" t="s">
        <v>141</v>
      </c>
      <c r="E149" s="222" t="s">
        <v>22</v>
      </c>
      <c r="F149" s="223" t="s">
        <v>144</v>
      </c>
      <c r="G149" s="221"/>
      <c r="H149" s="224">
        <v>1192.5</v>
      </c>
      <c r="I149" s="225"/>
      <c r="J149" s="221"/>
      <c r="K149" s="221"/>
      <c r="L149" s="226"/>
      <c r="M149" s="227"/>
      <c r="N149" s="228"/>
      <c r="O149" s="228"/>
      <c r="P149" s="228"/>
      <c r="Q149" s="228"/>
      <c r="R149" s="228"/>
      <c r="S149" s="228"/>
      <c r="T149" s="229"/>
      <c r="AT149" s="230" t="s">
        <v>141</v>
      </c>
      <c r="AU149" s="230" t="s">
        <v>87</v>
      </c>
      <c r="AV149" s="12" t="s">
        <v>134</v>
      </c>
      <c r="AW149" s="12" t="s">
        <v>41</v>
      </c>
      <c r="AX149" s="12" t="s">
        <v>24</v>
      </c>
      <c r="AY149" s="230" t="s">
        <v>127</v>
      </c>
    </row>
    <row r="150" spans="2:65" s="1" customFormat="1" ht="31.5" customHeight="1">
      <c r="B150" s="40"/>
      <c r="C150" s="192" t="s">
        <v>10</v>
      </c>
      <c r="D150" s="192" t="s">
        <v>129</v>
      </c>
      <c r="E150" s="193" t="s">
        <v>223</v>
      </c>
      <c r="F150" s="194" t="s">
        <v>224</v>
      </c>
      <c r="G150" s="195" t="s">
        <v>132</v>
      </c>
      <c r="H150" s="196">
        <v>139.5</v>
      </c>
      <c r="I150" s="197"/>
      <c r="J150" s="198">
        <f>ROUND(I150*H150,2)</f>
        <v>0</v>
      </c>
      <c r="K150" s="194" t="s">
        <v>133</v>
      </c>
      <c r="L150" s="60"/>
      <c r="M150" s="199" t="s">
        <v>22</v>
      </c>
      <c r="N150" s="200" t="s">
        <v>49</v>
      </c>
      <c r="O150" s="41"/>
      <c r="P150" s="201">
        <f>O150*H150</f>
        <v>0</v>
      </c>
      <c r="Q150" s="201">
        <v>2.5999999999999999E-3</v>
      </c>
      <c r="R150" s="201">
        <f>Q150*H150</f>
        <v>0.36269999999999997</v>
      </c>
      <c r="S150" s="201">
        <v>0</v>
      </c>
      <c r="T150" s="202">
        <f>S150*H150</f>
        <v>0</v>
      </c>
      <c r="AR150" s="23" t="s">
        <v>134</v>
      </c>
      <c r="AT150" s="23" t="s">
        <v>129</v>
      </c>
      <c r="AU150" s="23" t="s">
        <v>87</v>
      </c>
      <c r="AY150" s="23" t="s">
        <v>127</v>
      </c>
      <c r="BE150" s="203">
        <f>IF(N150="základní",J150,0)</f>
        <v>0</v>
      </c>
      <c r="BF150" s="203">
        <f>IF(N150="snížená",J150,0)</f>
        <v>0</v>
      </c>
      <c r="BG150" s="203">
        <f>IF(N150="zákl. přenesená",J150,0)</f>
        <v>0</v>
      </c>
      <c r="BH150" s="203">
        <f>IF(N150="sníž. přenesená",J150,0)</f>
        <v>0</v>
      </c>
      <c r="BI150" s="203">
        <f>IF(N150="nulová",J150,0)</f>
        <v>0</v>
      </c>
      <c r="BJ150" s="23" t="s">
        <v>24</v>
      </c>
      <c r="BK150" s="203">
        <f>ROUND(I150*H150,2)</f>
        <v>0</v>
      </c>
      <c r="BL150" s="23" t="s">
        <v>134</v>
      </c>
      <c r="BM150" s="23" t="s">
        <v>225</v>
      </c>
    </row>
    <row r="151" spans="2:65" s="1" customFormat="1" ht="108">
      <c r="B151" s="40"/>
      <c r="C151" s="62"/>
      <c r="D151" s="207" t="s">
        <v>136</v>
      </c>
      <c r="E151" s="62"/>
      <c r="F151" s="208" t="s">
        <v>211</v>
      </c>
      <c r="G151" s="62"/>
      <c r="H151" s="62"/>
      <c r="I151" s="162"/>
      <c r="J151" s="62"/>
      <c r="K151" s="62"/>
      <c r="L151" s="60"/>
      <c r="M151" s="206"/>
      <c r="N151" s="41"/>
      <c r="O151" s="41"/>
      <c r="P151" s="41"/>
      <c r="Q151" s="41"/>
      <c r="R151" s="41"/>
      <c r="S151" s="41"/>
      <c r="T151" s="77"/>
      <c r="AT151" s="23" t="s">
        <v>136</v>
      </c>
      <c r="AU151" s="23" t="s">
        <v>87</v>
      </c>
    </row>
    <row r="152" spans="2:65" s="1" customFormat="1" ht="27">
      <c r="B152" s="40"/>
      <c r="C152" s="62"/>
      <c r="D152" s="207" t="s">
        <v>212</v>
      </c>
      <c r="E152" s="62"/>
      <c r="F152" s="208" t="s">
        <v>226</v>
      </c>
      <c r="G152" s="62"/>
      <c r="H152" s="62"/>
      <c r="I152" s="162"/>
      <c r="J152" s="62"/>
      <c r="K152" s="62"/>
      <c r="L152" s="60"/>
      <c r="M152" s="206"/>
      <c r="N152" s="41"/>
      <c r="O152" s="41"/>
      <c r="P152" s="41"/>
      <c r="Q152" s="41"/>
      <c r="R152" s="41"/>
      <c r="S152" s="41"/>
      <c r="T152" s="77"/>
      <c r="AT152" s="23" t="s">
        <v>212</v>
      </c>
      <c r="AU152" s="23" t="s">
        <v>87</v>
      </c>
    </row>
    <row r="153" spans="2:65" s="13" customFormat="1" ht="13.5">
      <c r="B153" s="234"/>
      <c r="C153" s="235"/>
      <c r="D153" s="207" t="s">
        <v>141</v>
      </c>
      <c r="E153" s="236" t="s">
        <v>22</v>
      </c>
      <c r="F153" s="237" t="s">
        <v>227</v>
      </c>
      <c r="G153" s="235"/>
      <c r="H153" s="238" t="s">
        <v>22</v>
      </c>
      <c r="I153" s="239"/>
      <c r="J153" s="235"/>
      <c r="K153" s="235"/>
      <c r="L153" s="240"/>
      <c r="M153" s="241"/>
      <c r="N153" s="242"/>
      <c r="O153" s="242"/>
      <c r="P153" s="242"/>
      <c r="Q153" s="242"/>
      <c r="R153" s="242"/>
      <c r="S153" s="242"/>
      <c r="T153" s="243"/>
      <c r="AT153" s="244" t="s">
        <v>141</v>
      </c>
      <c r="AU153" s="244" t="s">
        <v>87</v>
      </c>
      <c r="AV153" s="13" t="s">
        <v>24</v>
      </c>
      <c r="AW153" s="13" t="s">
        <v>41</v>
      </c>
      <c r="AX153" s="13" t="s">
        <v>78</v>
      </c>
      <c r="AY153" s="244" t="s">
        <v>127</v>
      </c>
    </row>
    <row r="154" spans="2:65" s="11" customFormat="1" ht="13.5">
      <c r="B154" s="209"/>
      <c r="C154" s="210"/>
      <c r="D154" s="207" t="s">
        <v>141</v>
      </c>
      <c r="E154" s="211" t="s">
        <v>22</v>
      </c>
      <c r="F154" s="212" t="s">
        <v>228</v>
      </c>
      <c r="G154" s="210"/>
      <c r="H154" s="213">
        <v>72</v>
      </c>
      <c r="I154" s="214"/>
      <c r="J154" s="210"/>
      <c r="K154" s="210"/>
      <c r="L154" s="215"/>
      <c r="M154" s="216"/>
      <c r="N154" s="217"/>
      <c r="O154" s="217"/>
      <c r="P154" s="217"/>
      <c r="Q154" s="217"/>
      <c r="R154" s="217"/>
      <c r="S154" s="217"/>
      <c r="T154" s="218"/>
      <c r="AT154" s="219" t="s">
        <v>141</v>
      </c>
      <c r="AU154" s="219" t="s">
        <v>87</v>
      </c>
      <c r="AV154" s="11" t="s">
        <v>87</v>
      </c>
      <c r="AW154" s="11" t="s">
        <v>41</v>
      </c>
      <c r="AX154" s="11" t="s">
        <v>78</v>
      </c>
      <c r="AY154" s="219" t="s">
        <v>127</v>
      </c>
    </row>
    <row r="155" spans="2:65" s="13" customFormat="1" ht="13.5">
      <c r="B155" s="234"/>
      <c r="C155" s="235"/>
      <c r="D155" s="207" t="s">
        <v>141</v>
      </c>
      <c r="E155" s="236" t="s">
        <v>22</v>
      </c>
      <c r="F155" s="237" t="s">
        <v>229</v>
      </c>
      <c r="G155" s="235"/>
      <c r="H155" s="238" t="s">
        <v>22</v>
      </c>
      <c r="I155" s="239"/>
      <c r="J155" s="235"/>
      <c r="K155" s="235"/>
      <c r="L155" s="240"/>
      <c r="M155" s="241"/>
      <c r="N155" s="242"/>
      <c r="O155" s="242"/>
      <c r="P155" s="242"/>
      <c r="Q155" s="242"/>
      <c r="R155" s="242"/>
      <c r="S155" s="242"/>
      <c r="T155" s="243"/>
      <c r="AT155" s="244" t="s">
        <v>141</v>
      </c>
      <c r="AU155" s="244" t="s">
        <v>87</v>
      </c>
      <c r="AV155" s="13" t="s">
        <v>24</v>
      </c>
      <c r="AW155" s="13" t="s">
        <v>41</v>
      </c>
      <c r="AX155" s="13" t="s">
        <v>78</v>
      </c>
      <c r="AY155" s="244" t="s">
        <v>127</v>
      </c>
    </row>
    <row r="156" spans="2:65" s="11" customFormat="1" ht="13.5">
      <c r="B156" s="209"/>
      <c r="C156" s="210"/>
      <c r="D156" s="207" t="s">
        <v>141</v>
      </c>
      <c r="E156" s="211" t="s">
        <v>22</v>
      </c>
      <c r="F156" s="212" t="s">
        <v>230</v>
      </c>
      <c r="G156" s="210"/>
      <c r="H156" s="213">
        <v>67.5</v>
      </c>
      <c r="I156" s="214"/>
      <c r="J156" s="210"/>
      <c r="K156" s="210"/>
      <c r="L156" s="215"/>
      <c r="M156" s="216"/>
      <c r="N156" s="217"/>
      <c r="O156" s="217"/>
      <c r="P156" s="217"/>
      <c r="Q156" s="217"/>
      <c r="R156" s="217"/>
      <c r="S156" s="217"/>
      <c r="T156" s="218"/>
      <c r="AT156" s="219" t="s">
        <v>141</v>
      </c>
      <c r="AU156" s="219" t="s">
        <v>87</v>
      </c>
      <c r="AV156" s="11" t="s">
        <v>87</v>
      </c>
      <c r="AW156" s="11" t="s">
        <v>41</v>
      </c>
      <c r="AX156" s="11" t="s">
        <v>78</v>
      </c>
      <c r="AY156" s="219" t="s">
        <v>127</v>
      </c>
    </row>
    <row r="157" spans="2:65" s="12" customFormat="1" ht="13.5">
      <c r="B157" s="220"/>
      <c r="C157" s="221"/>
      <c r="D157" s="204" t="s">
        <v>141</v>
      </c>
      <c r="E157" s="222" t="s">
        <v>22</v>
      </c>
      <c r="F157" s="223" t="s">
        <v>144</v>
      </c>
      <c r="G157" s="221"/>
      <c r="H157" s="224">
        <v>139.5</v>
      </c>
      <c r="I157" s="225"/>
      <c r="J157" s="221"/>
      <c r="K157" s="221"/>
      <c r="L157" s="226"/>
      <c r="M157" s="227"/>
      <c r="N157" s="228"/>
      <c r="O157" s="228"/>
      <c r="P157" s="228"/>
      <c r="Q157" s="228"/>
      <c r="R157" s="228"/>
      <c r="S157" s="228"/>
      <c r="T157" s="229"/>
      <c r="AT157" s="230" t="s">
        <v>141</v>
      </c>
      <c r="AU157" s="230" t="s">
        <v>87</v>
      </c>
      <c r="AV157" s="12" t="s">
        <v>134</v>
      </c>
      <c r="AW157" s="12" t="s">
        <v>41</v>
      </c>
      <c r="AX157" s="12" t="s">
        <v>24</v>
      </c>
      <c r="AY157" s="230" t="s">
        <v>127</v>
      </c>
    </row>
    <row r="158" spans="2:65" s="1" customFormat="1" ht="31.5" customHeight="1">
      <c r="B158" s="40"/>
      <c r="C158" s="192" t="s">
        <v>231</v>
      </c>
      <c r="D158" s="192" t="s">
        <v>129</v>
      </c>
      <c r="E158" s="193" t="s">
        <v>232</v>
      </c>
      <c r="F158" s="194" t="s">
        <v>233</v>
      </c>
      <c r="G158" s="195" t="s">
        <v>209</v>
      </c>
      <c r="H158" s="196">
        <v>1232.5</v>
      </c>
      <c r="I158" s="197"/>
      <c r="J158" s="198">
        <f>ROUND(I158*H158,2)</f>
        <v>0</v>
      </c>
      <c r="K158" s="194" t="s">
        <v>133</v>
      </c>
      <c r="L158" s="60"/>
      <c r="M158" s="199" t="s">
        <v>22</v>
      </c>
      <c r="N158" s="200" t="s">
        <v>49</v>
      </c>
      <c r="O158" s="41"/>
      <c r="P158" s="201">
        <f>O158*H158</f>
        <v>0</v>
      </c>
      <c r="Q158" s="201">
        <v>0</v>
      </c>
      <c r="R158" s="201">
        <f>Q158*H158</f>
        <v>0</v>
      </c>
      <c r="S158" s="201">
        <v>0</v>
      </c>
      <c r="T158" s="202">
        <f>S158*H158</f>
        <v>0</v>
      </c>
      <c r="AR158" s="23" t="s">
        <v>134</v>
      </c>
      <c r="AT158" s="23" t="s">
        <v>129</v>
      </c>
      <c r="AU158" s="23" t="s">
        <v>87</v>
      </c>
      <c r="AY158" s="23" t="s">
        <v>127</v>
      </c>
      <c r="BE158" s="203">
        <f>IF(N158="základní",J158,0)</f>
        <v>0</v>
      </c>
      <c r="BF158" s="203">
        <f>IF(N158="snížená",J158,0)</f>
        <v>0</v>
      </c>
      <c r="BG158" s="203">
        <f>IF(N158="zákl. přenesená",J158,0)</f>
        <v>0</v>
      </c>
      <c r="BH158" s="203">
        <f>IF(N158="sníž. přenesená",J158,0)</f>
        <v>0</v>
      </c>
      <c r="BI158" s="203">
        <f>IF(N158="nulová",J158,0)</f>
        <v>0</v>
      </c>
      <c r="BJ158" s="23" t="s">
        <v>24</v>
      </c>
      <c r="BK158" s="203">
        <f>ROUND(I158*H158,2)</f>
        <v>0</v>
      </c>
      <c r="BL158" s="23" t="s">
        <v>134</v>
      </c>
      <c r="BM158" s="23" t="s">
        <v>234</v>
      </c>
    </row>
    <row r="159" spans="2:65" s="1" customFormat="1" ht="40.5">
      <c r="B159" s="40"/>
      <c r="C159" s="62"/>
      <c r="D159" s="207" t="s">
        <v>136</v>
      </c>
      <c r="E159" s="62"/>
      <c r="F159" s="208" t="s">
        <v>235</v>
      </c>
      <c r="G159" s="62"/>
      <c r="H159" s="62"/>
      <c r="I159" s="162"/>
      <c r="J159" s="62"/>
      <c r="K159" s="62"/>
      <c r="L159" s="60"/>
      <c r="M159" s="206"/>
      <c r="N159" s="41"/>
      <c r="O159" s="41"/>
      <c r="P159" s="41"/>
      <c r="Q159" s="41"/>
      <c r="R159" s="41"/>
      <c r="S159" s="41"/>
      <c r="T159" s="77"/>
      <c r="AT159" s="23" t="s">
        <v>136</v>
      </c>
      <c r="AU159" s="23" t="s">
        <v>87</v>
      </c>
    </row>
    <row r="160" spans="2:65" s="13" customFormat="1" ht="13.5">
      <c r="B160" s="234"/>
      <c r="C160" s="235"/>
      <c r="D160" s="207" t="s">
        <v>141</v>
      </c>
      <c r="E160" s="236" t="s">
        <v>22</v>
      </c>
      <c r="F160" s="237" t="s">
        <v>214</v>
      </c>
      <c r="G160" s="235"/>
      <c r="H160" s="238" t="s">
        <v>22</v>
      </c>
      <c r="I160" s="239"/>
      <c r="J160" s="235"/>
      <c r="K160" s="235"/>
      <c r="L160" s="240"/>
      <c r="M160" s="241"/>
      <c r="N160" s="242"/>
      <c r="O160" s="242"/>
      <c r="P160" s="242"/>
      <c r="Q160" s="242"/>
      <c r="R160" s="242"/>
      <c r="S160" s="242"/>
      <c r="T160" s="243"/>
      <c r="AT160" s="244" t="s">
        <v>141</v>
      </c>
      <c r="AU160" s="244" t="s">
        <v>87</v>
      </c>
      <c r="AV160" s="13" t="s">
        <v>24</v>
      </c>
      <c r="AW160" s="13" t="s">
        <v>41</v>
      </c>
      <c r="AX160" s="13" t="s">
        <v>78</v>
      </c>
      <c r="AY160" s="244" t="s">
        <v>127</v>
      </c>
    </row>
    <row r="161" spans="2:65" s="11" customFormat="1" ht="13.5">
      <c r="B161" s="209"/>
      <c r="C161" s="210"/>
      <c r="D161" s="207" t="s">
        <v>141</v>
      </c>
      <c r="E161" s="211" t="s">
        <v>22</v>
      </c>
      <c r="F161" s="212" t="s">
        <v>215</v>
      </c>
      <c r="G161" s="210"/>
      <c r="H161" s="213">
        <v>40</v>
      </c>
      <c r="I161" s="214"/>
      <c r="J161" s="210"/>
      <c r="K161" s="210"/>
      <c r="L161" s="215"/>
      <c r="M161" s="216"/>
      <c r="N161" s="217"/>
      <c r="O161" s="217"/>
      <c r="P161" s="217"/>
      <c r="Q161" s="217"/>
      <c r="R161" s="217"/>
      <c r="S161" s="217"/>
      <c r="T161" s="218"/>
      <c r="AT161" s="219" t="s">
        <v>141</v>
      </c>
      <c r="AU161" s="219" t="s">
        <v>87</v>
      </c>
      <c r="AV161" s="11" t="s">
        <v>87</v>
      </c>
      <c r="AW161" s="11" t="s">
        <v>41</v>
      </c>
      <c r="AX161" s="11" t="s">
        <v>78</v>
      </c>
      <c r="AY161" s="219" t="s">
        <v>127</v>
      </c>
    </row>
    <row r="162" spans="2:65" s="13" customFormat="1" ht="13.5">
      <c r="B162" s="234"/>
      <c r="C162" s="235"/>
      <c r="D162" s="207" t="s">
        <v>141</v>
      </c>
      <c r="E162" s="236" t="s">
        <v>22</v>
      </c>
      <c r="F162" s="237" t="s">
        <v>221</v>
      </c>
      <c r="G162" s="235"/>
      <c r="H162" s="238" t="s">
        <v>22</v>
      </c>
      <c r="I162" s="239"/>
      <c r="J162" s="235"/>
      <c r="K162" s="235"/>
      <c r="L162" s="240"/>
      <c r="M162" s="241"/>
      <c r="N162" s="242"/>
      <c r="O162" s="242"/>
      <c r="P162" s="242"/>
      <c r="Q162" s="242"/>
      <c r="R162" s="242"/>
      <c r="S162" s="242"/>
      <c r="T162" s="243"/>
      <c r="AT162" s="244" t="s">
        <v>141</v>
      </c>
      <c r="AU162" s="244" t="s">
        <v>87</v>
      </c>
      <c r="AV162" s="13" t="s">
        <v>24</v>
      </c>
      <c r="AW162" s="13" t="s">
        <v>41</v>
      </c>
      <c r="AX162" s="13" t="s">
        <v>78</v>
      </c>
      <c r="AY162" s="244" t="s">
        <v>127</v>
      </c>
    </row>
    <row r="163" spans="2:65" s="11" customFormat="1" ht="13.5">
      <c r="B163" s="209"/>
      <c r="C163" s="210"/>
      <c r="D163" s="207" t="s">
        <v>141</v>
      </c>
      <c r="E163" s="211" t="s">
        <v>22</v>
      </c>
      <c r="F163" s="212" t="s">
        <v>222</v>
      </c>
      <c r="G163" s="210"/>
      <c r="H163" s="213">
        <v>1192.5</v>
      </c>
      <c r="I163" s="214"/>
      <c r="J163" s="210"/>
      <c r="K163" s="210"/>
      <c r="L163" s="215"/>
      <c r="M163" s="216"/>
      <c r="N163" s="217"/>
      <c r="O163" s="217"/>
      <c r="P163" s="217"/>
      <c r="Q163" s="217"/>
      <c r="R163" s="217"/>
      <c r="S163" s="217"/>
      <c r="T163" s="218"/>
      <c r="AT163" s="219" t="s">
        <v>141</v>
      </c>
      <c r="AU163" s="219" t="s">
        <v>87</v>
      </c>
      <c r="AV163" s="11" t="s">
        <v>87</v>
      </c>
      <c r="AW163" s="11" t="s">
        <v>41</v>
      </c>
      <c r="AX163" s="11" t="s">
        <v>78</v>
      </c>
      <c r="AY163" s="219" t="s">
        <v>127</v>
      </c>
    </row>
    <row r="164" spans="2:65" s="12" customFormat="1" ht="13.5">
      <c r="B164" s="220"/>
      <c r="C164" s="221"/>
      <c r="D164" s="204" t="s">
        <v>141</v>
      </c>
      <c r="E164" s="222" t="s">
        <v>22</v>
      </c>
      <c r="F164" s="223" t="s">
        <v>144</v>
      </c>
      <c r="G164" s="221"/>
      <c r="H164" s="224">
        <v>1232.5</v>
      </c>
      <c r="I164" s="225"/>
      <c r="J164" s="221"/>
      <c r="K164" s="221"/>
      <c r="L164" s="226"/>
      <c r="M164" s="227"/>
      <c r="N164" s="228"/>
      <c r="O164" s="228"/>
      <c r="P164" s="228"/>
      <c r="Q164" s="228"/>
      <c r="R164" s="228"/>
      <c r="S164" s="228"/>
      <c r="T164" s="229"/>
      <c r="AT164" s="230" t="s">
        <v>141</v>
      </c>
      <c r="AU164" s="230" t="s">
        <v>87</v>
      </c>
      <c r="AV164" s="12" t="s">
        <v>134</v>
      </c>
      <c r="AW164" s="12" t="s">
        <v>41</v>
      </c>
      <c r="AX164" s="12" t="s">
        <v>24</v>
      </c>
      <c r="AY164" s="230" t="s">
        <v>127</v>
      </c>
    </row>
    <row r="165" spans="2:65" s="1" customFormat="1" ht="31.5" customHeight="1">
      <c r="B165" s="40"/>
      <c r="C165" s="192" t="s">
        <v>236</v>
      </c>
      <c r="D165" s="192" t="s">
        <v>129</v>
      </c>
      <c r="E165" s="193" t="s">
        <v>237</v>
      </c>
      <c r="F165" s="194" t="s">
        <v>238</v>
      </c>
      <c r="G165" s="195" t="s">
        <v>132</v>
      </c>
      <c r="H165" s="196">
        <v>139.5</v>
      </c>
      <c r="I165" s="197"/>
      <c r="J165" s="198">
        <f>ROUND(I165*H165,2)</f>
        <v>0</v>
      </c>
      <c r="K165" s="194" t="s">
        <v>133</v>
      </c>
      <c r="L165" s="60"/>
      <c r="M165" s="199" t="s">
        <v>22</v>
      </c>
      <c r="N165" s="200" t="s">
        <v>49</v>
      </c>
      <c r="O165" s="41"/>
      <c r="P165" s="201">
        <f>O165*H165</f>
        <v>0</v>
      </c>
      <c r="Q165" s="201">
        <v>1.0000000000000001E-5</v>
      </c>
      <c r="R165" s="201">
        <f>Q165*H165</f>
        <v>1.3950000000000002E-3</v>
      </c>
      <c r="S165" s="201">
        <v>0</v>
      </c>
      <c r="T165" s="202">
        <f>S165*H165</f>
        <v>0</v>
      </c>
      <c r="AR165" s="23" t="s">
        <v>134</v>
      </c>
      <c r="AT165" s="23" t="s">
        <v>129</v>
      </c>
      <c r="AU165" s="23" t="s">
        <v>87</v>
      </c>
      <c r="AY165" s="23" t="s">
        <v>127</v>
      </c>
      <c r="BE165" s="203">
        <f>IF(N165="základní",J165,0)</f>
        <v>0</v>
      </c>
      <c r="BF165" s="203">
        <f>IF(N165="snížená",J165,0)</f>
        <v>0</v>
      </c>
      <c r="BG165" s="203">
        <f>IF(N165="zákl. přenesená",J165,0)</f>
        <v>0</v>
      </c>
      <c r="BH165" s="203">
        <f>IF(N165="sníž. přenesená",J165,0)</f>
        <v>0</v>
      </c>
      <c r="BI165" s="203">
        <f>IF(N165="nulová",J165,0)</f>
        <v>0</v>
      </c>
      <c r="BJ165" s="23" t="s">
        <v>24</v>
      </c>
      <c r="BK165" s="203">
        <f>ROUND(I165*H165,2)</f>
        <v>0</v>
      </c>
      <c r="BL165" s="23" t="s">
        <v>134</v>
      </c>
      <c r="BM165" s="23" t="s">
        <v>239</v>
      </c>
    </row>
    <row r="166" spans="2:65" s="1" customFormat="1" ht="40.5">
      <c r="B166" s="40"/>
      <c r="C166" s="62"/>
      <c r="D166" s="207" t="s">
        <v>136</v>
      </c>
      <c r="E166" s="62"/>
      <c r="F166" s="208" t="s">
        <v>235</v>
      </c>
      <c r="G166" s="62"/>
      <c r="H166" s="62"/>
      <c r="I166" s="162"/>
      <c r="J166" s="62"/>
      <c r="K166" s="62"/>
      <c r="L166" s="60"/>
      <c r="M166" s="206"/>
      <c r="N166" s="41"/>
      <c r="O166" s="41"/>
      <c r="P166" s="41"/>
      <c r="Q166" s="41"/>
      <c r="R166" s="41"/>
      <c r="S166" s="41"/>
      <c r="T166" s="77"/>
      <c r="AT166" s="23" t="s">
        <v>136</v>
      </c>
      <c r="AU166" s="23" t="s">
        <v>87</v>
      </c>
    </row>
    <row r="167" spans="2:65" s="13" customFormat="1" ht="13.5">
      <c r="B167" s="234"/>
      <c r="C167" s="235"/>
      <c r="D167" s="207" t="s">
        <v>141</v>
      </c>
      <c r="E167" s="236" t="s">
        <v>22</v>
      </c>
      <c r="F167" s="237" t="s">
        <v>227</v>
      </c>
      <c r="G167" s="235"/>
      <c r="H167" s="238" t="s">
        <v>22</v>
      </c>
      <c r="I167" s="239"/>
      <c r="J167" s="235"/>
      <c r="K167" s="235"/>
      <c r="L167" s="240"/>
      <c r="M167" s="241"/>
      <c r="N167" s="242"/>
      <c r="O167" s="242"/>
      <c r="P167" s="242"/>
      <c r="Q167" s="242"/>
      <c r="R167" s="242"/>
      <c r="S167" s="242"/>
      <c r="T167" s="243"/>
      <c r="AT167" s="244" t="s">
        <v>141</v>
      </c>
      <c r="AU167" s="244" t="s">
        <v>87</v>
      </c>
      <c r="AV167" s="13" t="s">
        <v>24</v>
      </c>
      <c r="AW167" s="13" t="s">
        <v>41</v>
      </c>
      <c r="AX167" s="13" t="s">
        <v>78</v>
      </c>
      <c r="AY167" s="244" t="s">
        <v>127</v>
      </c>
    </row>
    <row r="168" spans="2:65" s="11" customFormat="1" ht="13.5">
      <c r="B168" s="209"/>
      <c r="C168" s="210"/>
      <c r="D168" s="207" t="s">
        <v>141</v>
      </c>
      <c r="E168" s="211" t="s">
        <v>22</v>
      </c>
      <c r="F168" s="212" t="s">
        <v>228</v>
      </c>
      <c r="G168" s="210"/>
      <c r="H168" s="213">
        <v>72</v>
      </c>
      <c r="I168" s="214"/>
      <c r="J168" s="210"/>
      <c r="K168" s="210"/>
      <c r="L168" s="215"/>
      <c r="M168" s="216"/>
      <c r="N168" s="217"/>
      <c r="O168" s="217"/>
      <c r="P168" s="217"/>
      <c r="Q168" s="217"/>
      <c r="R168" s="217"/>
      <c r="S168" s="217"/>
      <c r="T168" s="218"/>
      <c r="AT168" s="219" t="s">
        <v>141</v>
      </c>
      <c r="AU168" s="219" t="s">
        <v>87</v>
      </c>
      <c r="AV168" s="11" t="s">
        <v>87</v>
      </c>
      <c r="AW168" s="11" t="s">
        <v>41</v>
      </c>
      <c r="AX168" s="11" t="s">
        <v>78</v>
      </c>
      <c r="AY168" s="219" t="s">
        <v>127</v>
      </c>
    </row>
    <row r="169" spans="2:65" s="13" customFormat="1" ht="13.5">
      <c r="B169" s="234"/>
      <c r="C169" s="235"/>
      <c r="D169" s="207" t="s">
        <v>141</v>
      </c>
      <c r="E169" s="236" t="s">
        <v>22</v>
      </c>
      <c r="F169" s="237" t="s">
        <v>229</v>
      </c>
      <c r="G169" s="235"/>
      <c r="H169" s="238" t="s">
        <v>22</v>
      </c>
      <c r="I169" s="239"/>
      <c r="J169" s="235"/>
      <c r="K169" s="235"/>
      <c r="L169" s="240"/>
      <c r="M169" s="241"/>
      <c r="N169" s="242"/>
      <c r="O169" s="242"/>
      <c r="P169" s="242"/>
      <c r="Q169" s="242"/>
      <c r="R169" s="242"/>
      <c r="S169" s="242"/>
      <c r="T169" s="243"/>
      <c r="AT169" s="244" t="s">
        <v>141</v>
      </c>
      <c r="AU169" s="244" t="s">
        <v>87</v>
      </c>
      <c r="AV169" s="13" t="s">
        <v>24</v>
      </c>
      <c r="AW169" s="13" t="s">
        <v>41</v>
      </c>
      <c r="AX169" s="13" t="s">
        <v>78</v>
      </c>
      <c r="AY169" s="244" t="s">
        <v>127</v>
      </c>
    </row>
    <row r="170" spans="2:65" s="11" customFormat="1" ht="13.5">
      <c r="B170" s="209"/>
      <c r="C170" s="210"/>
      <c r="D170" s="207" t="s">
        <v>141</v>
      </c>
      <c r="E170" s="211" t="s">
        <v>22</v>
      </c>
      <c r="F170" s="212" t="s">
        <v>230</v>
      </c>
      <c r="G170" s="210"/>
      <c r="H170" s="213">
        <v>67.5</v>
      </c>
      <c r="I170" s="214"/>
      <c r="J170" s="210"/>
      <c r="K170" s="210"/>
      <c r="L170" s="215"/>
      <c r="M170" s="216"/>
      <c r="N170" s="217"/>
      <c r="O170" s="217"/>
      <c r="P170" s="217"/>
      <c r="Q170" s="217"/>
      <c r="R170" s="217"/>
      <c r="S170" s="217"/>
      <c r="T170" s="218"/>
      <c r="AT170" s="219" t="s">
        <v>141</v>
      </c>
      <c r="AU170" s="219" t="s">
        <v>87</v>
      </c>
      <c r="AV170" s="11" t="s">
        <v>87</v>
      </c>
      <c r="AW170" s="11" t="s">
        <v>41</v>
      </c>
      <c r="AX170" s="11" t="s">
        <v>78</v>
      </c>
      <c r="AY170" s="219" t="s">
        <v>127</v>
      </c>
    </row>
    <row r="171" spans="2:65" s="12" customFormat="1" ht="13.5">
      <c r="B171" s="220"/>
      <c r="C171" s="221"/>
      <c r="D171" s="204" t="s">
        <v>141</v>
      </c>
      <c r="E171" s="222" t="s">
        <v>22</v>
      </c>
      <c r="F171" s="223" t="s">
        <v>144</v>
      </c>
      <c r="G171" s="221"/>
      <c r="H171" s="224">
        <v>139.5</v>
      </c>
      <c r="I171" s="225"/>
      <c r="J171" s="221"/>
      <c r="K171" s="221"/>
      <c r="L171" s="226"/>
      <c r="M171" s="227"/>
      <c r="N171" s="228"/>
      <c r="O171" s="228"/>
      <c r="P171" s="228"/>
      <c r="Q171" s="228"/>
      <c r="R171" s="228"/>
      <c r="S171" s="228"/>
      <c r="T171" s="229"/>
      <c r="AT171" s="230" t="s">
        <v>141</v>
      </c>
      <c r="AU171" s="230" t="s">
        <v>87</v>
      </c>
      <c r="AV171" s="12" t="s">
        <v>134</v>
      </c>
      <c r="AW171" s="12" t="s">
        <v>41</v>
      </c>
      <c r="AX171" s="12" t="s">
        <v>24</v>
      </c>
      <c r="AY171" s="230" t="s">
        <v>127</v>
      </c>
    </row>
    <row r="172" spans="2:65" s="1" customFormat="1" ht="31.5" customHeight="1">
      <c r="B172" s="40"/>
      <c r="C172" s="192" t="s">
        <v>240</v>
      </c>
      <c r="D172" s="192" t="s">
        <v>129</v>
      </c>
      <c r="E172" s="193" t="s">
        <v>241</v>
      </c>
      <c r="F172" s="194" t="s">
        <v>242</v>
      </c>
      <c r="G172" s="195" t="s">
        <v>209</v>
      </c>
      <c r="H172" s="196">
        <v>1283.6500000000001</v>
      </c>
      <c r="I172" s="197"/>
      <c r="J172" s="198">
        <f>ROUND(I172*H172,2)</f>
        <v>0</v>
      </c>
      <c r="K172" s="194" t="s">
        <v>133</v>
      </c>
      <c r="L172" s="60"/>
      <c r="M172" s="199" t="s">
        <v>22</v>
      </c>
      <c r="N172" s="200" t="s">
        <v>49</v>
      </c>
      <c r="O172" s="41"/>
      <c r="P172" s="201">
        <f>O172*H172</f>
        <v>0</v>
      </c>
      <c r="Q172" s="201">
        <v>0</v>
      </c>
      <c r="R172" s="201">
        <f>Q172*H172</f>
        <v>0</v>
      </c>
      <c r="S172" s="201">
        <v>0</v>
      </c>
      <c r="T172" s="202">
        <f>S172*H172</f>
        <v>0</v>
      </c>
      <c r="AR172" s="23" t="s">
        <v>134</v>
      </c>
      <c r="AT172" s="23" t="s">
        <v>129</v>
      </c>
      <c r="AU172" s="23" t="s">
        <v>87</v>
      </c>
      <c r="AY172" s="23" t="s">
        <v>127</v>
      </c>
      <c r="BE172" s="203">
        <f>IF(N172="základní",J172,0)</f>
        <v>0</v>
      </c>
      <c r="BF172" s="203">
        <f>IF(N172="snížená",J172,0)</f>
        <v>0</v>
      </c>
      <c r="BG172" s="203">
        <f>IF(N172="zákl. přenesená",J172,0)</f>
        <v>0</v>
      </c>
      <c r="BH172" s="203">
        <f>IF(N172="sníž. přenesená",J172,0)</f>
        <v>0</v>
      </c>
      <c r="BI172" s="203">
        <f>IF(N172="nulová",J172,0)</f>
        <v>0</v>
      </c>
      <c r="BJ172" s="23" t="s">
        <v>24</v>
      </c>
      <c r="BK172" s="203">
        <f>ROUND(I172*H172,2)</f>
        <v>0</v>
      </c>
      <c r="BL172" s="23" t="s">
        <v>134</v>
      </c>
      <c r="BM172" s="23" t="s">
        <v>243</v>
      </c>
    </row>
    <row r="173" spans="2:65" s="1" customFormat="1" ht="27">
      <c r="B173" s="40"/>
      <c r="C173" s="62"/>
      <c r="D173" s="207" t="s">
        <v>136</v>
      </c>
      <c r="E173" s="62"/>
      <c r="F173" s="208" t="s">
        <v>244</v>
      </c>
      <c r="G173" s="62"/>
      <c r="H173" s="62"/>
      <c r="I173" s="162"/>
      <c r="J173" s="62"/>
      <c r="K173" s="62"/>
      <c r="L173" s="60"/>
      <c r="M173" s="206"/>
      <c r="N173" s="41"/>
      <c r="O173" s="41"/>
      <c r="P173" s="41"/>
      <c r="Q173" s="41"/>
      <c r="R173" s="41"/>
      <c r="S173" s="41"/>
      <c r="T173" s="77"/>
      <c r="AT173" s="23" t="s">
        <v>136</v>
      </c>
      <c r="AU173" s="23" t="s">
        <v>87</v>
      </c>
    </row>
    <row r="174" spans="2:65" s="13" customFormat="1" ht="13.5">
      <c r="B174" s="234"/>
      <c r="C174" s="235"/>
      <c r="D174" s="207" t="s">
        <v>141</v>
      </c>
      <c r="E174" s="236" t="s">
        <v>22</v>
      </c>
      <c r="F174" s="237" t="s">
        <v>245</v>
      </c>
      <c r="G174" s="235"/>
      <c r="H174" s="238" t="s">
        <v>22</v>
      </c>
      <c r="I174" s="239"/>
      <c r="J174" s="235"/>
      <c r="K174" s="235"/>
      <c r="L174" s="240"/>
      <c r="M174" s="241"/>
      <c r="N174" s="242"/>
      <c r="O174" s="242"/>
      <c r="P174" s="242"/>
      <c r="Q174" s="242"/>
      <c r="R174" s="242"/>
      <c r="S174" s="242"/>
      <c r="T174" s="243"/>
      <c r="AT174" s="244" t="s">
        <v>141</v>
      </c>
      <c r="AU174" s="244" t="s">
        <v>87</v>
      </c>
      <c r="AV174" s="13" t="s">
        <v>24</v>
      </c>
      <c r="AW174" s="13" t="s">
        <v>41</v>
      </c>
      <c r="AX174" s="13" t="s">
        <v>78</v>
      </c>
      <c r="AY174" s="244" t="s">
        <v>127</v>
      </c>
    </row>
    <row r="175" spans="2:65" s="11" customFormat="1" ht="13.5">
      <c r="B175" s="209"/>
      <c r="C175" s="210"/>
      <c r="D175" s="207" t="s">
        <v>141</v>
      </c>
      <c r="E175" s="211" t="s">
        <v>22</v>
      </c>
      <c r="F175" s="212" t="s">
        <v>246</v>
      </c>
      <c r="G175" s="210"/>
      <c r="H175" s="213">
        <v>1234.6500000000001</v>
      </c>
      <c r="I175" s="214"/>
      <c r="J175" s="210"/>
      <c r="K175" s="210"/>
      <c r="L175" s="215"/>
      <c r="M175" s="216"/>
      <c r="N175" s="217"/>
      <c r="O175" s="217"/>
      <c r="P175" s="217"/>
      <c r="Q175" s="217"/>
      <c r="R175" s="217"/>
      <c r="S175" s="217"/>
      <c r="T175" s="218"/>
      <c r="AT175" s="219" t="s">
        <v>141</v>
      </c>
      <c r="AU175" s="219" t="s">
        <v>87</v>
      </c>
      <c r="AV175" s="11" t="s">
        <v>87</v>
      </c>
      <c r="AW175" s="11" t="s">
        <v>41</v>
      </c>
      <c r="AX175" s="11" t="s">
        <v>78</v>
      </c>
      <c r="AY175" s="219" t="s">
        <v>127</v>
      </c>
    </row>
    <row r="176" spans="2:65" s="13" customFormat="1" ht="13.5">
      <c r="B176" s="234"/>
      <c r="C176" s="235"/>
      <c r="D176" s="207" t="s">
        <v>141</v>
      </c>
      <c r="E176" s="236" t="s">
        <v>22</v>
      </c>
      <c r="F176" s="237" t="s">
        <v>247</v>
      </c>
      <c r="G176" s="235"/>
      <c r="H176" s="238" t="s">
        <v>22</v>
      </c>
      <c r="I176" s="239"/>
      <c r="J176" s="235"/>
      <c r="K176" s="235"/>
      <c r="L176" s="240"/>
      <c r="M176" s="241"/>
      <c r="N176" s="242"/>
      <c r="O176" s="242"/>
      <c r="P176" s="242"/>
      <c r="Q176" s="242"/>
      <c r="R176" s="242"/>
      <c r="S176" s="242"/>
      <c r="T176" s="243"/>
      <c r="AT176" s="244" t="s">
        <v>141</v>
      </c>
      <c r="AU176" s="244" t="s">
        <v>87</v>
      </c>
      <c r="AV176" s="13" t="s">
        <v>24</v>
      </c>
      <c r="AW176" s="13" t="s">
        <v>41</v>
      </c>
      <c r="AX176" s="13" t="s">
        <v>78</v>
      </c>
      <c r="AY176" s="244" t="s">
        <v>127</v>
      </c>
    </row>
    <row r="177" spans="2:65" s="11" customFormat="1" ht="13.5">
      <c r="B177" s="209"/>
      <c r="C177" s="210"/>
      <c r="D177" s="207" t="s">
        <v>141</v>
      </c>
      <c r="E177" s="211" t="s">
        <v>22</v>
      </c>
      <c r="F177" s="212" t="s">
        <v>248</v>
      </c>
      <c r="G177" s="210"/>
      <c r="H177" s="213">
        <v>49</v>
      </c>
      <c r="I177" s="214"/>
      <c r="J177" s="210"/>
      <c r="K177" s="210"/>
      <c r="L177" s="215"/>
      <c r="M177" s="216"/>
      <c r="N177" s="217"/>
      <c r="O177" s="217"/>
      <c r="P177" s="217"/>
      <c r="Q177" s="217"/>
      <c r="R177" s="217"/>
      <c r="S177" s="217"/>
      <c r="T177" s="218"/>
      <c r="AT177" s="219" t="s">
        <v>141</v>
      </c>
      <c r="AU177" s="219" t="s">
        <v>87</v>
      </c>
      <c r="AV177" s="11" t="s">
        <v>87</v>
      </c>
      <c r="AW177" s="11" t="s">
        <v>41</v>
      </c>
      <c r="AX177" s="11" t="s">
        <v>78</v>
      </c>
      <c r="AY177" s="219" t="s">
        <v>127</v>
      </c>
    </row>
    <row r="178" spans="2:65" s="12" customFormat="1" ht="13.5">
      <c r="B178" s="220"/>
      <c r="C178" s="221"/>
      <c r="D178" s="204" t="s">
        <v>141</v>
      </c>
      <c r="E178" s="222" t="s">
        <v>22</v>
      </c>
      <c r="F178" s="223" t="s">
        <v>144</v>
      </c>
      <c r="G178" s="221"/>
      <c r="H178" s="224">
        <v>1283.6500000000001</v>
      </c>
      <c r="I178" s="225"/>
      <c r="J178" s="221"/>
      <c r="K178" s="221"/>
      <c r="L178" s="226"/>
      <c r="M178" s="227"/>
      <c r="N178" s="228"/>
      <c r="O178" s="228"/>
      <c r="P178" s="228"/>
      <c r="Q178" s="228"/>
      <c r="R178" s="228"/>
      <c r="S178" s="228"/>
      <c r="T178" s="229"/>
      <c r="AT178" s="230" t="s">
        <v>141</v>
      </c>
      <c r="AU178" s="230" t="s">
        <v>87</v>
      </c>
      <c r="AV178" s="12" t="s">
        <v>134</v>
      </c>
      <c r="AW178" s="12" t="s">
        <v>41</v>
      </c>
      <c r="AX178" s="12" t="s">
        <v>24</v>
      </c>
      <c r="AY178" s="230" t="s">
        <v>127</v>
      </c>
    </row>
    <row r="179" spans="2:65" s="1" customFormat="1" ht="44.25" customHeight="1">
      <c r="B179" s="40"/>
      <c r="C179" s="192" t="s">
        <v>249</v>
      </c>
      <c r="D179" s="192" t="s">
        <v>129</v>
      </c>
      <c r="E179" s="193" t="s">
        <v>250</v>
      </c>
      <c r="F179" s="194" t="s">
        <v>251</v>
      </c>
      <c r="G179" s="195" t="s">
        <v>209</v>
      </c>
      <c r="H179" s="196">
        <v>1283.6500000000001</v>
      </c>
      <c r="I179" s="197"/>
      <c r="J179" s="198">
        <f>ROUND(I179*H179,2)</f>
        <v>0</v>
      </c>
      <c r="K179" s="194" t="s">
        <v>133</v>
      </c>
      <c r="L179" s="60"/>
      <c r="M179" s="199" t="s">
        <v>22</v>
      </c>
      <c r="N179" s="200" t="s">
        <v>49</v>
      </c>
      <c r="O179" s="41"/>
      <c r="P179" s="201">
        <f>O179*H179</f>
        <v>0</v>
      </c>
      <c r="Q179" s="201">
        <v>2.7999999999999998E-4</v>
      </c>
      <c r="R179" s="201">
        <f>Q179*H179</f>
        <v>0.35942200000000002</v>
      </c>
      <c r="S179" s="201">
        <v>0</v>
      </c>
      <c r="T179" s="202">
        <f>S179*H179</f>
        <v>0</v>
      </c>
      <c r="AR179" s="23" t="s">
        <v>134</v>
      </c>
      <c r="AT179" s="23" t="s">
        <v>129</v>
      </c>
      <c r="AU179" s="23" t="s">
        <v>87</v>
      </c>
      <c r="AY179" s="23" t="s">
        <v>127</v>
      </c>
      <c r="BE179" s="203">
        <f>IF(N179="základní",J179,0)</f>
        <v>0</v>
      </c>
      <c r="BF179" s="203">
        <f>IF(N179="snížená",J179,0)</f>
        <v>0</v>
      </c>
      <c r="BG179" s="203">
        <f>IF(N179="zákl. přenesená",J179,0)</f>
        <v>0</v>
      </c>
      <c r="BH179" s="203">
        <f>IF(N179="sníž. přenesená",J179,0)</f>
        <v>0</v>
      </c>
      <c r="BI179" s="203">
        <f>IF(N179="nulová",J179,0)</f>
        <v>0</v>
      </c>
      <c r="BJ179" s="23" t="s">
        <v>24</v>
      </c>
      <c r="BK179" s="203">
        <f>ROUND(I179*H179,2)</f>
        <v>0</v>
      </c>
      <c r="BL179" s="23" t="s">
        <v>134</v>
      </c>
      <c r="BM179" s="23" t="s">
        <v>252</v>
      </c>
    </row>
    <row r="180" spans="2:65" s="1" customFormat="1" ht="40.5">
      <c r="B180" s="40"/>
      <c r="C180" s="62"/>
      <c r="D180" s="207" t="s">
        <v>136</v>
      </c>
      <c r="E180" s="62"/>
      <c r="F180" s="208" t="s">
        <v>253</v>
      </c>
      <c r="G180" s="62"/>
      <c r="H180" s="62"/>
      <c r="I180" s="162"/>
      <c r="J180" s="62"/>
      <c r="K180" s="62"/>
      <c r="L180" s="60"/>
      <c r="M180" s="206"/>
      <c r="N180" s="41"/>
      <c r="O180" s="41"/>
      <c r="P180" s="41"/>
      <c r="Q180" s="41"/>
      <c r="R180" s="41"/>
      <c r="S180" s="41"/>
      <c r="T180" s="77"/>
      <c r="AT180" s="23" t="s">
        <v>136</v>
      </c>
      <c r="AU180" s="23" t="s">
        <v>87</v>
      </c>
    </row>
    <row r="181" spans="2:65" s="13" customFormat="1" ht="13.5">
      <c r="B181" s="234"/>
      <c r="C181" s="235"/>
      <c r="D181" s="207" t="s">
        <v>141</v>
      </c>
      <c r="E181" s="236" t="s">
        <v>22</v>
      </c>
      <c r="F181" s="237" t="s">
        <v>245</v>
      </c>
      <c r="G181" s="235"/>
      <c r="H181" s="238" t="s">
        <v>22</v>
      </c>
      <c r="I181" s="239"/>
      <c r="J181" s="235"/>
      <c r="K181" s="235"/>
      <c r="L181" s="240"/>
      <c r="M181" s="241"/>
      <c r="N181" s="242"/>
      <c r="O181" s="242"/>
      <c r="P181" s="242"/>
      <c r="Q181" s="242"/>
      <c r="R181" s="242"/>
      <c r="S181" s="242"/>
      <c r="T181" s="243"/>
      <c r="AT181" s="244" t="s">
        <v>141</v>
      </c>
      <c r="AU181" s="244" t="s">
        <v>87</v>
      </c>
      <c r="AV181" s="13" t="s">
        <v>24</v>
      </c>
      <c r="AW181" s="13" t="s">
        <v>41</v>
      </c>
      <c r="AX181" s="13" t="s">
        <v>78</v>
      </c>
      <c r="AY181" s="244" t="s">
        <v>127</v>
      </c>
    </row>
    <row r="182" spans="2:65" s="11" customFormat="1" ht="13.5">
      <c r="B182" s="209"/>
      <c r="C182" s="210"/>
      <c r="D182" s="207" t="s">
        <v>141</v>
      </c>
      <c r="E182" s="211" t="s">
        <v>22</v>
      </c>
      <c r="F182" s="212" t="s">
        <v>246</v>
      </c>
      <c r="G182" s="210"/>
      <c r="H182" s="213">
        <v>1234.6500000000001</v>
      </c>
      <c r="I182" s="214"/>
      <c r="J182" s="210"/>
      <c r="K182" s="210"/>
      <c r="L182" s="215"/>
      <c r="M182" s="216"/>
      <c r="N182" s="217"/>
      <c r="O182" s="217"/>
      <c r="P182" s="217"/>
      <c r="Q182" s="217"/>
      <c r="R182" s="217"/>
      <c r="S182" s="217"/>
      <c r="T182" s="218"/>
      <c r="AT182" s="219" t="s">
        <v>141</v>
      </c>
      <c r="AU182" s="219" t="s">
        <v>87</v>
      </c>
      <c r="AV182" s="11" t="s">
        <v>87</v>
      </c>
      <c r="AW182" s="11" t="s">
        <v>41</v>
      </c>
      <c r="AX182" s="11" t="s">
        <v>78</v>
      </c>
      <c r="AY182" s="219" t="s">
        <v>127</v>
      </c>
    </row>
    <row r="183" spans="2:65" s="13" customFormat="1" ht="13.5">
      <c r="B183" s="234"/>
      <c r="C183" s="235"/>
      <c r="D183" s="207" t="s">
        <v>141</v>
      </c>
      <c r="E183" s="236" t="s">
        <v>22</v>
      </c>
      <c r="F183" s="237" t="s">
        <v>247</v>
      </c>
      <c r="G183" s="235"/>
      <c r="H183" s="238" t="s">
        <v>22</v>
      </c>
      <c r="I183" s="239"/>
      <c r="J183" s="235"/>
      <c r="K183" s="235"/>
      <c r="L183" s="240"/>
      <c r="M183" s="241"/>
      <c r="N183" s="242"/>
      <c r="O183" s="242"/>
      <c r="P183" s="242"/>
      <c r="Q183" s="242"/>
      <c r="R183" s="242"/>
      <c r="S183" s="242"/>
      <c r="T183" s="243"/>
      <c r="AT183" s="244" t="s">
        <v>141</v>
      </c>
      <c r="AU183" s="244" t="s">
        <v>87</v>
      </c>
      <c r="AV183" s="13" t="s">
        <v>24</v>
      </c>
      <c r="AW183" s="13" t="s">
        <v>41</v>
      </c>
      <c r="AX183" s="13" t="s">
        <v>78</v>
      </c>
      <c r="AY183" s="244" t="s">
        <v>127</v>
      </c>
    </row>
    <row r="184" spans="2:65" s="11" customFormat="1" ht="13.5">
      <c r="B184" s="209"/>
      <c r="C184" s="210"/>
      <c r="D184" s="207" t="s">
        <v>141</v>
      </c>
      <c r="E184" s="211" t="s">
        <v>22</v>
      </c>
      <c r="F184" s="212" t="s">
        <v>248</v>
      </c>
      <c r="G184" s="210"/>
      <c r="H184" s="213">
        <v>49</v>
      </c>
      <c r="I184" s="214"/>
      <c r="J184" s="210"/>
      <c r="K184" s="210"/>
      <c r="L184" s="215"/>
      <c r="M184" s="216"/>
      <c r="N184" s="217"/>
      <c r="O184" s="217"/>
      <c r="P184" s="217"/>
      <c r="Q184" s="217"/>
      <c r="R184" s="217"/>
      <c r="S184" s="217"/>
      <c r="T184" s="218"/>
      <c r="AT184" s="219" t="s">
        <v>141</v>
      </c>
      <c r="AU184" s="219" t="s">
        <v>87</v>
      </c>
      <c r="AV184" s="11" t="s">
        <v>87</v>
      </c>
      <c r="AW184" s="11" t="s">
        <v>41</v>
      </c>
      <c r="AX184" s="11" t="s">
        <v>78</v>
      </c>
      <c r="AY184" s="219" t="s">
        <v>127</v>
      </c>
    </row>
    <row r="185" spans="2:65" s="12" customFormat="1" ht="13.5">
      <c r="B185" s="220"/>
      <c r="C185" s="221"/>
      <c r="D185" s="204" t="s">
        <v>141</v>
      </c>
      <c r="E185" s="222" t="s">
        <v>22</v>
      </c>
      <c r="F185" s="223" t="s">
        <v>144</v>
      </c>
      <c r="G185" s="221"/>
      <c r="H185" s="224">
        <v>1283.6500000000001</v>
      </c>
      <c r="I185" s="225"/>
      <c r="J185" s="221"/>
      <c r="K185" s="221"/>
      <c r="L185" s="226"/>
      <c r="M185" s="227"/>
      <c r="N185" s="228"/>
      <c r="O185" s="228"/>
      <c r="P185" s="228"/>
      <c r="Q185" s="228"/>
      <c r="R185" s="228"/>
      <c r="S185" s="228"/>
      <c r="T185" s="229"/>
      <c r="AT185" s="230" t="s">
        <v>141</v>
      </c>
      <c r="AU185" s="230" t="s">
        <v>87</v>
      </c>
      <c r="AV185" s="12" t="s">
        <v>134</v>
      </c>
      <c r="AW185" s="12" t="s">
        <v>41</v>
      </c>
      <c r="AX185" s="12" t="s">
        <v>24</v>
      </c>
      <c r="AY185" s="230" t="s">
        <v>127</v>
      </c>
    </row>
    <row r="186" spans="2:65" s="1" customFormat="1" ht="31.5" customHeight="1">
      <c r="B186" s="40"/>
      <c r="C186" s="192" t="s">
        <v>254</v>
      </c>
      <c r="D186" s="192" t="s">
        <v>129</v>
      </c>
      <c r="E186" s="193" t="s">
        <v>255</v>
      </c>
      <c r="F186" s="194" t="s">
        <v>256</v>
      </c>
      <c r="G186" s="195" t="s">
        <v>132</v>
      </c>
      <c r="H186" s="196">
        <v>4705</v>
      </c>
      <c r="I186" s="197"/>
      <c r="J186" s="198">
        <f>ROUND(I186*H186,2)</f>
        <v>0</v>
      </c>
      <c r="K186" s="194" t="s">
        <v>133</v>
      </c>
      <c r="L186" s="60"/>
      <c r="M186" s="199" t="s">
        <v>22</v>
      </c>
      <c r="N186" s="200" t="s">
        <v>49</v>
      </c>
      <c r="O186" s="41"/>
      <c r="P186" s="201">
        <f>O186*H186</f>
        <v>0</v>
      </c>
      <c r="Q186" s="201">
        <v>1.375E-2</v>
      </c>
      <c r="R186" s="201">
        <f>Q186*H186</f>
        <v>64.693749999999994</v>
      </c>
      <c r="S186" s="201">
        <v>0</v>
      </c>
      <c r="T186" s="202">
        <f>S186*H186</f>
        <v>0</v>
      </c>
      <c r="AR186" s="23" t="s">
        <v>134</v>
      </c>
      <c r="AT186" s="23" t="s">
        <v>129</v>
      </c>
      <c r="AU186" s="23" t="s">
        <v>87</v>
      </c>
      <c r="AY186" s="23" t="s">
        <v>127</v>
      </c>
      <c r="BE186" s="203">
        <f>IF(N186="základní",J186,0)</f>
        <v>0</v>
      </c>
      <c r="BF186" s="203">
        <f>IF(N186="snížená",J186,0)</f>
        <v>0</v>
      </c>
      <c r="BG186" s="203">
        <f>IF(N186="zákl. přenesená",J186,0)</f>
        <v>0</v>
      </c>
      <c r="BH186" s="203">
        <f>IF(N186="sníž. přenesená",J186,0)</f>
        <v>0</v>
      </c>
      <c r="BI186" s="203">
        <f>IF(N186="nulová",J186,0)</f>
        <v>0</v>
      </c>
      <c r="BJ186" s="23" t="s">
        <v>24</v>
      </c>
      <c r="BK186" s="203">
        <f>ROUND(I186*H186,2)</f>
        <v>0</v>
      </c>
      <c r="BL186" s="23" t="s">
        <v>134</v>
      </c>
      <c r="BM186" s="23" t="s">
        <v>257</v>
      </c>
    </row>
    <row r="187" spans="2:65" s="1" customFormat="1" ht="94.5">
      <c r="B187" s="40"/>
      <c r="C187" s="62"/>
      <c r="D187" s="207" t="s">
        <v>136</v>
      </c>
      <c r="E187" s="62"/>
      <c r="F187" s="208" t="s">
        <v>258</v>
      </c>
      <c r="G187" s="62"/>
      <c r="H187" s="62"/>
      <c r="I187" s="162"/>
      <c r="J187" s="62"/>
      <c r="K187" s="62"/>
      <c r="L187" s="60"/>
      <c r="M187" s="206"/>
      <c r="N187" s="41"/>
      <c r="O187" s="41"/>
      <c r="P187" s="41"/>
      <c r="Q187" s="41"/>
      <c r="R187" s="41"/>
      <c r="S187" s="41"/>
      <c r="T187" s="77"/>
      <c r="AT187" s="23" t="s">
        <v>136</v>
      </c>
      <c r="AU187" s="23" t="s">
        <v>87</v>
      </c>
    </row>
    <row r="188" spans="2:65" s="13" customFormat="1" ht="13.5">
      <c r="B188" s="234"/>
      <c r="C188" s="235"/>
      <c r="D188" s="207" t="s">
        <v>141</v>
      </c>
      <c r="E188" s="236" t="s">
        <v>22</v>
      </c>
      <c r="F188" s="237" t="s">
        <v>259</v>
      </c>
      <c r="G188" s="235"/>
      <c r="H188" s="238" t="s">
        <v>22</v>
      </c>
      <c r="I188" s="239"/>
      <c r="J188" s="235"/>
      <c r="K188" s="235"/>
      <c r="L188" s="240"/>
      <c r="M188" s="241"/>
      <c r="N188" s="242"/>
      <c r="O188" s="242"/>
      <c r="P188" s="242"/>
      <c r="Q188" s="242"/>
      <c r="R188" s="242"/>
      <c r="S188" s="242"/>
      <c r="T188" s="243"/>
      <c r="AT188" s="244" t="s">
        <v>141</v>
      </c>
      <c r="AU188" s="244" t="s">
        <v>87</v>
      </c>
      <c r="AV188" s="13" t="s">
        <v>24</v>
      </c>
      <c r="AW188" s="13" t="s">
        <v>41</v>
      </c>
      <c r="AX188" s="13" t="s">
        <v>78</v>
      </c>
      <c r="AY188" s="244" t="s">
        <v>127</v>
      </c>
    </row>
    <row r="189" spans="2:65" s="11" customFormat="1" ht="13.5">
      <c r="B189" s="209"/>
      <c r="C189" s="210"/>
      <c r="D189" s="207" t="s">
        <v>141</v>
      </c>
      <c r="E189" s="211" t="s">
        <v>22</v>
      </c>
      <c r="F189" s="212" t="s">
        <v>176</v>
      </c>
      <c r="G189" s="210"/>
      <c r="H189" s="213">
        <v>1090</v>
      </c>
      <c r="I189" s="214"/>
      <c r="J189" s="210"/>
      <c r="K189" s="210"/>
      <c r="L189" s="215"/>
      <c r="M189" s="216"/>
      <c r="N189" s="217"/>
      <c r="O189" s="217"/>
      <c r="P189" s="217"/>
      <c r="Q189" s="217"/>
      <c r="R189" s="217"/>
      <c r="S189" s="217"/>
      <c r="T189" s="218"/>
      <c r="AT189" s="219" t="s">
        <v>141</v>
      </c>
      <c r="AU189" s="219" t="s">
        <v>87</v>
      </c>
      <c r="AV189" s="11" t="s">
        <v>87</v>
      </c>
      <c r="AW189" s="11" t="s">
        <v>41</v>
      </c>
      <c r="AX189" s="11" t="s">
        <v>78</v>
      </c>
      <c r="AY189" s="219" t="s">
        <v>127</v>
      </c>
    </row>
    <row r="190" spans="2:65" s="13" customFormat="1" ht="13.5">
      <c r="B190" s="234"/>
      <c r="C190" s="235"/>
      <c r="D190" s="207" t="s">
        <v>141</v>
      </c>
      <c r="E190" s="236" t="s">
        <v>22</v>
      </c>
      <c r="F190" s="237" t="s">
        <v>260</v>
      </c>
      <c r="G190" s="235"/>
      <c r="H190" s="238" t="s">
        <v>22</v>
      </c>
      <c r="I190" s="239"/>
      <c r="J190" s="235"/>
      <c r="K190" s="235"/>
      <c r="L190" s="240"/>
      <c r="M190" s="241"/>
      <c r="N190" s="242"/>
      <c r="O190" s="242"/>
      <c r="P190" s="242"/>
      <c r="Q190" s="242"/>
      <c r="R190" s="242"/>
      <c r="S190" s="242"/>
      <c r="T190" s="243"/>
      <c r="AT190" s="244" t="s">
        <v>141</v>
      </c>
      <c r="AU190" s="244" t="s">
        <v>87</v>
      </c>
      <c r="AV190" s="13" t="s">
        <v>24</v>
      </c>
      <c r="AW190" s="13" t="s">
        <v>41</v>
      </c>
      <c r="AX190" s="13" t="s">
        <v>78</v>
      </c>
      <c r="AY190" s="244" t="s">
        <v>127</v>
      </c>
    </row>
    <row r="191" spans="2:65" s="11" customFormat="1" ht="13.5">
      <c r="B191" s="209"/>
      <c r="C191" s="210"/>
      <c r="D191" s="207" t="s">
        <v>141</v>
      </c>
      <c r="E191" s="211" t="s">
        <v>22</v>
      </c>
      <c r="F191" s="212" t="s">
        <v>261</v>
      </c>
      <c r="G191" s="210"/>
      <c r="H191" s="213">
        <v>3615</v>
      </c>
      <c r="I191" s="214"/>
      <c r="J191" s="210"/>
      <c r="K191" s="210"/>
      <c r="L191" s="215"/>
      <c r="M191" s="216"/>
      <c r="N191" s="217"/>
      <c r="O191" s="217"/>
      <c r="P191" s="217"/>
      <c r="Q191" s="217"/>
      <c r="R191" s="217"/>
      <c r="S191" s="217"/>
      <c r="T191" s="218"/>
      <c r="AT191" s="219" t="s">
        <v>141</v>
      </c>
      <c r="AU191" s="219" t="s">
        <v>87</v>
      </c>
      <c r="AV191" s="11" t="s">
        <v>87</v>
      </c>
      <c r="AW191" s="11" t="s">
        <v>41</v>
      </c>
      <c r="AX191" s="11" t="s">
        <v>78</v>
      </c>
      <c r="AY191" s="219" t="s">
        <v>127</v>
      </c>
    </row>
    <row r="192" spans="2:65" s="12" customFormat="1" ht="13.5">
      <c r="B192" s="220"/>
      <c r="C192" s="221"/>
      <c r="D192" s="204" t="s">
        <v>141</v>
      </c>
      <c r="E192" s="222" t="s">
        <v>22</v>
      </c>
      <c r="F192" s="223" t="s">
        <v>144</v>
      </c>
      <c r="G192" s="221"/>
      <c r="H192" s="224">
        <v>4705</v>
      </c>
      <c r="I192" s="225"/>
      <c r="J192" s="221"/>
      <c r="K192" s="221"/>
      <c r="L192" s="226"/>
      <c r="M192" s="227"/>
      <c r="N192" s="228"/>
      <c r="O192" s="228"/>
      <c r="P192" s="228"/>
      <c r="Q192" s="228"/>
      <c r="R192" s="228"/>
      <c r="S192" s="228"/>
      <c r="T192" s="229"/>
      <c r="AT192" s="230" t="s">
        <v>141</v>
      </c>
      <c r="AU192" s="230" t="s">
        <v>87</v>
      </c>
      <c r="AV192" s="12" t="s">
        <v>134</v>
      </c>
      <c r="AW192" s="12" t="s">
        <v>41</v>
      </c>
      <c r="AX192" s="12" t="s">
        <v>24</v>
      </c>
      <c r="AY192" s="230" t="s">
        <v>127</v>
      </c>
    </row>
    <row r="193" spans="2:65" s="1" customFormat="1" ht="31.5" customHeight="1">
      <c r="B193" s="40"/>
      <c r="C193" s="192" t="s">
        <v>9</v>
      </c>
      <c r="D193" s="192" t="s">
        <v>129</v>
      </c>
      <c r="E193" s="193" t="s">
        <v>262</v>
      </c>
      <c r="F193" s="194" t="s">
        <v>263</v>
      </c>
      <c r="G193" s="195" t="s">
        <v>209</v>
      </c>
      <c r="H193" s="196">
        <v>2469.3000000000002</v>
      </c>
      <c r="I193" s="197"/>
      <c r="J193" s="198">
        <f>ROUND(I193*H193,2)</f>
        <v>0</v>
      </c>
      <c r="K193" s="194" t="s">
        <v>133</v>
      </c>
      <c r="L193" s="60"/>
      <c r="M193" s="199" t="s">
        <v>22</v>
      </c>
      <c r="N193" s="200" t="s">
        <v>49</v>
      </c>
      <c r="O193" s="41"/>
      <c r="P193" s="201">
        <f>O193*H193</f>
        <v>0</v>
      </c>
      <c r="Q193" s="201">
        <v>0</v>
      </c>
      <c r="R193" s="201">
        <f>Q193*H193</f>
        <v>0</v>
      </c>
      <c r="S193" s="201">
        <v>0</v>
      </c>
      <c r="T193" s="202">
        <f>S193*H193</f>
        <v>0</v>
      </c>
      <c r="AR193" s="23" t="s">
        <v>134</v>
      </c>
      <c r="AT193" s="23" t="s">
        <v>129</v>
      </c>
      <c r="AU193" s="23" t="s">
        <v>87</v>
      </c>
      <c r="AY193" s="23" t="s">
        <v>127</v>
      </c>
      <c r="BE193" s="203">
        <f>IF(N193="základní",J193,0)</f>
        <v>0</v>
      </c>
      <c r="BF193" s="203">
        <f>IF(N193="snížená",J193,0)</f>
        <v>0</v>
      </c>
      <c r="BG193" s="203">
        <f>IF(N193="zákl. přenesená",J193,0)</f>
        <v>0</v>
      </c>
      <c r="BH193" s="203">
        <f>IF(N193="sníž. přenesená",J193,0)</f>
        <v>0</v>
      </c>
      <c r="BI193" s="203">
        <f>IF(N193="nulová",J193,0)</f>
        <v>0</v>
      </c>
      <c r="BJ193" s="23" t="s">
        <v>24</v>
      </c>
      <c r="BK193" s="203">
        <f>ROUND(I193*H193,2)</f>
        <v>0</v>
      </c>
      <c r="BL193" s="23" t="s">
        <v>134</v>
      </c>
      <c r="BM193" s="23" t="s">
        <v>264</v>
      </c>
    </row>
    <row r="194" spans="2:65" s="1" customFormat="1" ht="67.5">
      <c r="B194" s="40"/>
      <c r="C194" s="62"/>
      <c r="D194" s="207" t="s">
        <v>136</v>
      </c>
      <c r="E194" s="62"/>
      <c r="F194" s="208" t="s">
        <v>265</v>
      </c>
      <c r="G194" s="62"/>
      <c r="H194" s="62"/>
      <c r="I194" s="162"/>
      <c r="J194" s="62"/>
      <c r="K194" s="62"/>
      <c r="L194" s="60"/>
      <c r="M194" s="206"/>
      <c r="N194" s="41"/>
      <c r="O194" s="41"/>
      <c r="P194" s="41"/>
      <c r="Q194" s="41"/>
      <c r="R194" s="41"/>
      <c r="S194" s="41"/>
      <c r="T194" s="77"/>
      <c r="AT194" s="23" t="s">
        <v>136</v>
      </c>
      <c r="AU194" s="23" t="s">
        <v>87</v>
      </c>
    </row>
    <row r="195" spans="2:65" s="11" customFormat="1" ht="13.5">
      <c r="B195" s="209"/>
      <c r="C195" s="210"/>
      <c r="D195" s="207" t="s">
        <v>141</v>
      </c>
      <c r="E195" s="211" t="s">
        <v>22</v>
      </c>
      <c r="F195" s="212" t="s">
        <v>266</v>
      </c>
      <c r="G195" s="210"/>
      <c r="H195" s="213">
        <v>2469.3000000000002</v>
      </c>
      <c r="I195" s="214"/>
      <c r="J195" s="210"/>
      <c r="K195" s="210"/>
      <c r="L195" s="215"/>
      <c r="M195" s="216"/>
      <c r="N195" s="217"/>
      <c r="O195" s="217"/>
      <c r="P195" s="217"/>
      <c r="Q195" s="217"/>
      <c r="R195" s="217"/>
      <c r="S195" s="217"/>
      <c r="T195" s="218"/>
      <c r="AT195" s="219" t="s">
        <v>141</v>
      </c>
      <c r="AU195" s="219" t="s">
        <v>87</v>
      </c>
      <c r="AV195" s="11" t="s">
        <v>87</v>
      </c>
      <c r="AW195" s="11" t="s">
        <v>41</v>
      </c>
      <c r="AX195" s="11" t="s">
        <v>78</v>
      </c>
      <c r="AY195" s="219" t="s">
        <v>127</v>
      </c>
    </row>
    <row r="196" spans="2:65" s="12" customFormat="1" ht="13.5">
      <c r="B196" s="220"/>
      <c r="C196" s="221"/>
      <c r="D196" s="204" t="s">
        <v>141</v>
      </c>
      <c r="E196" s="222" t="s">
        <v>22</v>
      </c>
      <c r="F196" s="223" t="s">
        <v>144</v>
      </c>
      <c r="G196" s="221"/>
      <c r="H196" s="224">
        <v>2469.3000000000002</v>
      </c>
      <c r="I196" s="225"/>
      <c r="J196" s="221"/>
      <c r="K196" s="221"/>
      <c r="L196" s="226"/>
      <c r="M196" s="227"/>
      <c r="N196" s="228"/>
      <c r="O196" s="228"/>
      <c r="P196" s="228"/>
      <c r="Q196" s="228"/>
      <c r="R196" s="228"/>
      <c r="S196" s="228"/>
      <c r="T196" s="229"/>
      <c r="AT196" s="230" t="s">
        <v>141</v>
      </c>
      <c r="AU196" s="230" t="s">
        <v>87</v>
      </c>
      <c r="AV196" s="12" t="s">
        <v>134</v>
      </c>
      <c r="AW196" s="12" t="s">
        <v>41</v>
      </c>
      <c r="AX196" s="12" t="s">
        <v>24</v>
      </c>
      <c r="AY196" s="230" t="s">
        <v>127</v>
      </c>
    </row>
    <row r="197" spans="2:65" s="1" customFormat="1" ht="57" customHeight="1">
      <c r="B197" s="40"/>
      <c r="C197" s="192" t="s">
        <v>267</v>
      </c>
      <c r="D197" s="192" t="s">
        <v>129</v>
      </c>
      <c r="E197" s="193" t="s">
        <v>268</v>
      </c>
      <c r="F197" s="194" t="s">
        <v>269</v>
      </c>
      <c r="G197" s="195" t="s">
        <v>209</v>
      </c>
      <c r="H197" s="196">
        <v>2469.3000000000002</v>
      </c>
      <c r="I197" s="197"/>
      <c r="J197" s="198">
        <f>ROUND(I197*H197,2)</f>
        <v>0</v>
      </c>
      <c r="K197" s="194" t="s">
        <v>133</v>
      </c>
      <c r="L197" s="60"/>
      <c r="M197" s="199" t="s">
        <v>22</v>
      </c>
      <c r="N197" s="200" t="s">
        <v>49</v>
      </c>
      <c r="O197" s="41"/>
      <c r="P197" s="201">
        <f>O197*H197</f>
        <v>0</v>
      </c>
      <c r="Q197" s="201">
        <v>0</v>
      </c>
      <c r="R197" s="201">
        <f>Q197*H197</f>
        <v>0</v>
      </c>
      <c r="S197" s="201">
        <v>0.32400000000000001</v>
      </c>
      <c r="T197" s="202">
        <f>S197*H197</f>
        <v>800.05320000000006</v>
      </c>
      <c r="AR197" s="23" t="s">
        <v>134</v>
      </c>
      <c r="AT197" s="23" t="s">
        <v>129</v>
      </c>
      <c r="AU197" s="23" t="s">
        <v>87</v>
      </c>
      <c r="AY197" s="23" t="s">
        <v>127</v>
      </c>
      <c r="BE197" s="203">
        <f>IF(N197="základní",J197,0)</f>
        <v>0</v>
      </c>
      <c r="BF197" s="203">
        <f>IF(N197="snížená",J197,0)</f>
        <v>0</v>
      </c>
      <c r="BG197" s="203">
        <f>IF(N197="zákl. přenesená",J197,0)</f>
        <v>0</v>
      </c>
      <c r="BH197" s="203">
        <f>IF(N197="sníž. přenesená",J197,0)</f>
        <v>0</v>
      </c>
      <c r="BI197" s="203">
        <f>IF(N197="nulová",J197,0)</f>
        <v>0</v>
      </c>
      <c r="BJ197" s="23" t="s">
        <v>24</v>
      </c>
      <c r="BK197" s="203">
        <f>ROUND(I197*H197,2)</f>
        <v>0</v>
      </c>
      <c r="BL197" s="23" t="s">
        <v>134</v>
      </c>
      <c r="BM197" s="23" t="s">
        <v>270</v>
      </c>
    </row>
    <row r="198" spans="2:65" s="1" customFormat="1" ht="81">
      <c r="B198" s="40"/>
      <c r="C198" s="62"/>
      <c r="D198" s="207" t="s">
        <v>136</v>
      </c>
      <c r="E198" s="62"/>
      <c r="F198" s="208" t="s">
        <v>271</v>
      </c>
      <c r="G198" s="62"/>
      <c r="H198" s="62"/>
      <c r="I198" s="162"/>
      <c r="J198" s="62"/>
      <c r="K198" s="62"/>
      <c r="L198" s="60"/>
      <c r="M198" s="206"/>
      <c r="N198" s="41"/>
      <c r="O198" s="41"/>
      <c r="P198" s="41"/>
      <c r="Q198" s="41"/>
      <c r="R198" s="41"/>
      <c r="S198" s="41"/>
      <c r="T198" s="77"/>
      <c r="AT198" s="23" t="s">
        <v>136</v>
      </c>
      <c r="AU198" s="23" t="s">
        <v>87</v>
      </c>
    </row>
    <row r="199" spans="2:65" s="11" customFormat="1" ht="13.5">
      <c r="B199" s="209"/>
      <c r="C199" s="210"/>
      <c r="D199" s="207" t="s">
        <v>141</v>
      </c>
      <c r="E199" s="211" t="s">
        <v>22</v>
      </c>
      <c r="F199" s="212" t="s">
        <v>266</v>
      </c>
      <c r="G199" s="210"/>
      <c r="H199" s="213">
        <v>2469.3000000000002</v>
      </c>
      <c r="I199" s="214"/>
      <c r="J199" s="210"/>
      <c r="K199" s="210"/>
      <c r="L199" s="215"/>
      <c r="M199" s="216"/>
      <c r="N199" s="217"/>
      <c r="O199" s="217"/>
      <c r="P199" s="217"/>
      <c r="Q199" s="217"/>
      <c r="R199" s="217"/>
      <c r="S199" s="217"/>
      <c r="T199" s="218"/>
      <c r="AT199" s="219" t="s">
        <v>141</v>
      </c>
      <c r="AU199" s="219" t="s">
        <v>87</v>
      </c>
      <c r="AV199" s="11" t="s">
        <v>87</v>
      </c>
      <c r="AW199" s="11" t="s">
        <v>41</v>
      </c>
      <c r="AX199" s="11" t="s">
        <v>78</v>
      </c>
      <c r="AY199" s="219" t="s">
        <v>127</v>
      </c>
    </row>
    <row r="200" spans="2:65" s="12" customFormat="1" ht="13.5">
      <c r="B200" s="220"/>
      <c r="C200" s="221"/>
      <c r="D200" s="207" t="s">
        <v>141</v>
      </c>
      <c r="E200" s="231" t="s">
        <v>22</v>
      </c>
      <c r="F200" s="232" t="s">
        <v>144</v>
      </c>
      <c r="G200" s="221"/>
      <c r="H200" s="233">
        <v>2469.3000000000002</v>
      </c>
      <c r="I200" s="225"/>
      <c r="J200" s="221"/>
      <c r="K200" s="221"/>
      <c r="L200" s="226"/>
      <c r="M200" s="227"/>
      <c r="N200" s="228"/>
      <c r="O200" s="228"/>
      <c r="P200" s="228"/>
      <c r="Q200" s="228"/>
      <c r="R200" s="228"/>
      <c r="S200" s="228"/>
      <c r="T200" s="229"/>
      <c r="AT200" s="230" t="s">
        <v>141</v>
      </c>
      <c r="AU200" s="230" t="s">
        <v>87</v>
      </c>
      <c r="AV200" s="12" t="s">
        <v>134</v>
      </c>
      <c r="AW200" s="12" t="s">
        <v>41</v>
      </c>
      <c r="AX200" s="12" t="s">
        <v>24</v>
      </c>
      <c r="AY200" s="230" t="s">
        <v>127</v>
      </c>
    </row>
    <row r="201" spans="2:65" s="10" customFormat="1" ht="29.85" customHeight="1">
      <c r="B201" s="175"/>
      <c r="C201" s="176"/>
      <c r="D201" s="189" t="s">
        <v>77</v>
      </c>
      <c r="E201" s="190" t="s">
        <v>272</v>
      </c>
      <c r="F201" s="190" t="s">
        <v>273</v>
      </c>
      <c r="G201" s="176"/>
      <c r="H201" s="176"/>
      <c r="I201" s="179"/>
      <c r="J201" s="191">
        <f>BK201</f>
        <v>0</v>
      </c>
      <c r="K201" s="176"/>
      <c r="L201" s="181"/>
      <c r="M201" s="182"/>
      <c r="N201" s="183"/>
      <c r="O201" s="183"/>
      <c r="P201" s="184">
        <f>SUM(P202:P216)</f>
        <v>0</v>
      </c>
      <c r="Q201" s="183"/>
      <c r="R201" s="184">
        <f>SUM(R202:R216)</f>
        <v>0</v>
      </c>
      <c r="S201" s="183"/>
      <c r="T201" s="185">
        <f>SUM(T202:T216)</f>
        <v>0</v>
      </c>
      <c r="AR201" s="186" t="s">
        <v>24</v>
      </c>
      <c r="AT201" s="187" t="s">
        <v>77</v>
      </c>
      <c r="AU201" s="187" t="s">
        <v>24</v>
      </c>
      <c r="AY201" s="186" t="s">
        <v>127</v>
      </c>
      <c r="BK201" s="188">
        <f>SUM(BK202:BK216)</f>
        <v>0</v>
      </c>
    </row>
    <row r="202" spans="2:65" s="1" customFormat="1" ht="31.5" customHeight="1">
      <c r="B202" s="40"/>
      <c r="C202" s="192" t="s">
        <v>274</v>
      </c>
      <c r="D202" s="192" t="s">
        <v>129</v>
      </c>
      <c r="E202" s="193" t="s">
        <v>275</v>
      </c>
      <c r="F202" s="194" t="s">
        <v>276</v>
      </c>
      <c r="G202" s="195" t="s">
        <v>277</v>
      </c>
      <c r="H202" s="196">
        <v>2396.7089999999998</v>
      </c>
      <c r="I202" s="197"/>
      <c r="J202" s="198">
        <f>ROUND(I202*H202,2)</f>
        <v>0</v>
      </c>
      <c r="K202" s="194" t="s">
        <v>133</v>
      </c>
      <c r="L202" s="60"/>
      <c r="M202" s="199" t="s">
        <v>22</v>
      </c>
      <c r="N202" s="200" t="s">
        <v>49</v>
      </c>
      <c r="O202" s="41"/>
      <c r="P202" s="201">
        <f>O202*H202</f>
        <v>0</v>
      </c>
      <c r="Q202" s="201">
        <v>0</v>
      </c>
      <c r="R202" s="201">
        <f>Q202*H202</f>
        <v>0</v>
      </c>
      <c r="S202" s="201">
        <v>0</v>
      </c>
      <c r="T202" s="202">
        <f>S202*H202</f>
        <v>0</v>
      </c>
      <c r="AR202" s="23" t="s">
        <v>134</v>
      </c>
      <c r="AT202" s="23" t="s">
        <v>129</v>
      </c>
      <c r="AU202" s="23" t="s">
        <v>87</v>
      </c>
      <c r="AY202" s="23" t="s">
        <v>127</v>
      </c>
      <c r="BE202" s="203">
        <f>IF(N202="základní",J202,0)</f>
        <v>0</v>
      </c>
      <c r="BF202" s="203">
        <f>IF(N202="snížená",J202,0)</f>
        <v>0</v>
      </c>
      <c r="BG202" s="203">
        <f>IF(N202="zákl. přenesená",J202,0)</f>
        <v>0</v>
      </c>
      <c r="BH202" s="203">
        <f>IF(N202="sníž. přenesená",J202,0)</f>
        <v>0</v>
      </c>
      <c r="BI202" s="203">
        <f>IF(N202="nulová",J202,0)</f>
        <v>0</v>
      </c>
      <c r="BJ202" s="23" t="s">
        <v>24</v>
      </c>
      <c r="BK202" s="203">
        <f>ROUND(I202*H202,2)</f>
        <v>0</v>
      </c>
      <c r="BL202" s="23" t="s">
        <v>134</v>
      </c>
      <c r="BM202" s="23" t="s">
        <v>278</v>
      </c>
    </row>
    <row r="203" spans="2:65" s="1" customFormat="1" ht="81">
      <c r="B203" s="40"/>
      <c r="C203" s="62"/>
      <c r="D203" s="204" t="s">
        <v>136</v>
      </c>
      <c r="E203" s="62"/>
      <c r="F203" s="205" t="s">
        <v>279</v>
      </c>
      <c r="G203" s="62"/>
      <c r="H203" s="62"/>
      <c r="I203" s="162"/>
      <c r="J203" s="62"/>
      <c r="K203" s="62"/>
      <c r="L203" s="60"/>
      <c r="M203" s="206"/>
      <c r="N203" s="41"/>
      <c r="O203" s="41"/>
      <c r="P203" s="41"/>
      <c r="Q203" s="41"/>
      <c r="R203" s="41"/>
      <c r="S203" s="41"/>
      <c r="T203" s="77"/>
      <c r="AT203" s="23" t="s">
        <v>136</v>
      </c>
      <c r="AU203" s="23" t="s">
        <v>87</v>
      </c>
    </row>
    <row r="204" spans="2:65" s="1" customFormat="1" ht="31.5" customHeight="1">
      <c r="B204" s="40"/>
      <c r="C204" s="192" t="s">
        <v>280</v>
      </c>
      <c r="D204" s="192" t="s">
        <v>129</v>
      </c>
      <c r="E204" s="193" t="s">
        <v>281</v>
      </c>
      <c r="F204" s="194" t="s">
        <v>282</v>
      </c>
      <c r="G204" s="195" t="s">
        <v>277</v>
      </c>
      <c r="H204" s="196">
        <v>28768.432000000001</v>
      </c>
      <c r="I204" s="197"/>
      <c r="J204" s="198">
        <f>ROUND(I204*H204,2)</f>
        <v>0</v>
      </c>
      <c r="K204" s="194" t="s">
        <v>133</v>
      </c>
      <c r="L204" s="60"/>
      <c r="M204" s="199" t="s">
        <v>22</v>
      </c>
      <c r="N204" s="200" t="s">
        <v>49</v>
      </c>
      <c r="O204" s="41"/>
      <c r="P204" s="201">
        <f>O204*H204</f>
        <v>0</v>
      </c>
      <c r="Q204" s="201">
        <v>0</v>
      </c>
      <c r="R204" s="201">
        <f>Q204*H204</f>
        <v>0</v>
      </c>
      <c r="S204" s="201">
        <v>0</v>
      </c>
      <c r="T204" s="202">
        <f>S204*H204</f>
        <v>0</v>
      </c>
      <c r="AR204" s="23" t="s">
        <v>134</v>
      </c>
      <c r="AT204" s="23" t="s">
        <v>129</v>
      </c>
      <c r="AU204" s="23" t="s">
        <v>87</v>
      </c>
      <c r="AY204" s="23" t="s">
        <v>127</v>
      </c>
      <c r="BE204" s="203">
        <f>IF(N204="základní",J204,0)</f>
        <v>0</v>
      </c>
      <c r="BF204" s="203">
        <f>IF(N204="snížená",J204,0)</f>
        <v>0</v>
      </c>
      <c r="BG204" s="203">
        <f>IF(N204="zákl. přenesená",J204,0)</f>
        <v>0</v>
      </c>
      <c r="BH204" s="203">
        <f>IF(N204="sníž. přenesená",J204,0)</f>
        <v>0</v>
      </c>
      <c r="BI204" s="203">
        <f>IF(N204="nulová",J204,0)</f>
        <v>0</v>
      </c>
      <c r="BJ204" s="23" t="s">
        <v>24</v>
      </c>
      <c r="BK204" s="203">
        <f>ROUND(I204*H204,2)</f>
        <v>0</v>
      </c>
      <c r="BL204" s="23" t="s">
        <v>134</v>
      </c>
      <c r="BM204" s="23" t="s">
        <v>283</v>
      </c>
    </row>
    <row r="205" spans="2:65" s="1" customFormat="1" ht="81">
      <c r="B205" s="40"/>
      <c r="C205" s="62"/>
      <c r="D205" s="207" t="s">
        <v>136</v>
      </c>
      <c r="E205" s="62"/>
      <c r="F205" s="208" t="s">
        <v>279</v>
      </c>
      <c r="G205" s="62"/>
      <c r="H205" s="62"/>
      <c r="I205" s="162"/>
      <c r="J205" s="62"/>
      <c r="K205" s="62"/>
      <c r="L205" s="60"/>
      <c r="M205" s="206"/>
      <c r="N205" s="41"/>
      <c r="O205" s="41"/>
      <c r="P205" s="41"/>
      <c r="Q205" s="41"/>
      <c r="R205" s="41"/>
      <c r="S205" s="41"/>
      <c r="T205" s="77"/>
      <c r="AT205" s="23" t="s">
        <v>136</v>
      </c>
      <c r="AU205" s="23" t="s">
        <v>87</v>
      </c>
    </row>
    <row r="206" spans="2:65" s="11" customFormat="1" ht="13.5">
      <c r="B206" s="209"/>
      <c r="C206" s="210"/>
      <c r="D206" s="207" t="s">
        <v>141</v>
      </c>
      <c r="E206" s="211" t="s">
        <v>22</v>
      </c>
      <c r="F206" s="212" t="s">
        <v>284</v>
      </c>
      <c r="G206" s="210"/>
      <c r="H206" s="213">
        <v>28768.432000000001</v>
      </c>
      <c r="I206" s="214"/>
      <c r="J206" s="210"/>
      <c r="K206" s="210"/>
      <c r="L206" s="215"/>
      <c r="M206" s="216"/>
      <c r="N206" s="217"/>
      <c r="O206" s="217"/>
      <c r="P206" s="217"/>
      <c r="Q206" s="217"/>
      <c r="R206" s="217"/>
      <c r="S206" s="217"/>
      <c r="T206" s="218"/>
      <c r="AT206" s="219" t="s">
        <v>141</v>
      </c>
      <c r="AU206" s="219" t="s">
        <v>87</v>
      </c>
      <c r="AV206" s="11" t="s">
        <v>87</v>
      </c>
      <c r="AW206" s="11" t="s">
        <v>41</v>
      </c>
      <c r="AX206" s="11" t="s">
        <v>78</v>
      </c>
      <c r="AY206" s="219" t="s">
        <v>127</v>
      </c>
    </row>
    <row r="207" spans="2:65" s="12" customFormat="1" ht="13.5">
      <c r="B207" s="220"/>
      <c r="C207" s="221"/>
      <c r="D207" s="204" t="s">
        <v>141</v>
      </c>
      <c r="E207" s="222" t="s">
        <v>22</v>
      </c>
      <c r="F207" s="223" t="s">
        <v>144</v>
      </c>
      <c r="G207" s="221"/>
      <c r="H207" s="224">
        <v>28768.432000000001</v>
      </c>
      <c r="I207" s="225"/>
      <c r="J207" s="221"/>
      <c r="K207" s="221"/>
      <c r="L207" s="226"/>
      <c r="M207" s="227"/>
      <c r="N207" s="228"/>
      <c r="O207" s="228"/>
      <c r="P207" s="228"/>
      <c r="Q207" s="228"/>
      <c r="R207" s="228"/>
      <c r="S207" s="228"/>
      <c r="T207" s="229"/>
      <c r="AT207" s="230" t="s">
        <v>141</v>
      </c>
      <c r="AU207" s="230" t="s">
        <v>87</v>
      </c>
      <c r="AV207" s="12" t="s">
        <v>134</v>
      </c>
      <c r="AW207" s="12" t="s">
        <v>41</v>
      </c>
      <c r="AX207" s="12" t="s">
        <v>24</v>
      </c>
      <c r="AY207" s="230" t="s">
        <v>127</v>
      </c>
    </row>
    <row r="208" spans="2:65" s="1" customFormat="1" ht="31.5" customHeight="1">
      <c r="B208" s="40"/>
      <c r="C208" s="192" t="s">
        <v>285</v>
      </c>
      <c r="D208" s="192" t="s">
        <v>129</v>
      </c>
      <c r="E208" s="193" t="s">
        <v>286</v>
      </c>
      <c r="F208" s="194" t="s">
        <v>287</v>
      </c>
      <c r="G208" s="195" t="s">
        <v>277</v>
      </c>
      <c r="H208" s="196">
        <v>1190.4059999999999</v>
      </c>
      <c r="I208" s="197"/>
      <c r="J208" s="198">
        <f>ROUND(I208*H208,2)</f>
        <v>0</v>
      </c>
      <c r="K208" s="194" t="s">
        <v>22</v>
      </c>
      <c r="L208" s="60"/>
      <c r="M208" s="199" t="s">
        <v>22</v>
      </c>
      <c r="N208" s="200" t="s">
        <v>49</v>
      </c>
      <c r="O208" s="41"/>
      <c r="P208" s="201">
        <f>O208*H208</f>
        <v>0</v>
      </c>
      <c r="Q208" s="201">
        <v>0</v>
      </c>
      <c r="R208" s="201">
        <f>Q208*H208</f>
        <v>0</v>
      </c>
      <c r="S208" s="201">
        <v>0</v>
      </c>
      <c r="T208" s="202">
        <f>S208*H208</f>
        <v>0</v>
      </c>
      <c r="AR208" s="23" t="s">
        <v>134</v>
      </c>
      <c r="AT208" s="23" t="s">
        <v>129</v>
      </c>
      <c r="AU208" s="23" t="s">
        <v>87</v>
      </c>
      <c r="AY208" s="23" t="s">
        <v>127</v>
      </c>
      <c r="BE208" s="203">
        <f>IF(N208="základní",J208,0)</f>
        <v>0</v>
      </c>
      <c r="BF208" s="203">
        <f>IF(N208="snížená",J208,0)</f>
        <v>0</v>
      </c>
      <c r="BG208" s="203">
        <f>IF(N208="zákl. přenesená",J208,0)</f>
        <v>0</v>
      </c>
      <c r="BH208" s="203">
        <f>IF(N208="sníž. přenesená",J208,0)</f>
        <v>0</v>
      </c>
      <c r="BI208" s="203">
        <f>IF(N208="nulová",J208,0)</f>
        <v>0</v>
      </c>
      <c r="BJ208" s="23" t="s">
        <v>24</v>
      </c>
      <c r="BK208" s="203">
        <f>ROUND(I208*H208,2)</f>
        <v>0</v>
      </c>
      <c r="BL208" s="23" t="s">
        <v>134</v>
      </c>
      <c r="BM208" s="23" t="s">
        <v>288</v>
      </c>
    </row>
    <row r="209" spans="2:65" s="11" customFormat="1" ht="13.5">
      <c r="B209" s="209"/>
      <c r="C209" s="210"/>
      <c r="D209" s="207" t="s">
        <v>141</v>
      </c>
      <c r="E209" s="211" t="s">
        <v>22</v>
      </c>
      <c r="F209" s="212" t="s">
        <v>289</v>
      </c>
      <c r="G209" s="210"/>
      <c r="H209" s="213">
        <v>565.625</v>
      </c>
      <c r="I209" s="214"/>
      <c r="J209" s="210"/>
      <c r="K209" s="210"/>
      <c r="L209" s="215"/>
      <c r="M209" s="216"/>
      <c r="N209" s="217"/>
      <c r="O209" s="217"/>
      <c r="P209" s="217"/>
      <c r="Q209" s="217"/>
      <c r="R209" s="217"/>
      <c r="S209" s="217"/>
      <c r="T209" s="218"/>
      <c r="AT209" s="219" t="s">
        <v>141</v>
      </c>
      <c r="AU209" s="219" t="s">
        <v>87</v>
      </c>
      <c r="AV209" s="11" t="s">
        <v>87</v>
      </c>
      <c r="AW209" s="11" t="s">
        <v>41</v>
      </c>
      <c r="AX209" s="11" t="s">
        <v>78</v>
      </c>
      <c r="AY209" s="219" t="s">
        <v>127</v>
      </c>
    </row>
    <row r="210" spans="2:65" s="11" customFormat="1" ht="13.5">
      <c r="B210" s="209"/>
      <c r="C210" s="210"/>
      <c r="D210" s="207" t="s">
        <v>141</v>
      </c>
      <c r="E210" s="211" t="s">
        <v>22</v>
      </c>
      <c r="F210" s="212" t="s">
        <v>290</v>
      </c>
      <c r="G210" s="210"/>
      <c r="H210" s="213">
        <v>624.78099999999995</v>
      </c>
      <c r="I210" s="214"/>
      <c r="J210" s="210"/>
      <c r="K210" s="210"/>
      <c r="L210" s="215"/>
      <c r="M210" s="216"/>
      <c r="N210" s="217"/>
      <c r="O210" s="217"/>
      <c r="P210" s="217"/>
      <c r="Q210" s="217"/>
      <c r="R210" s="217"/>
      <c r="S210" s="217"/>
      <c r="T210" s="218"/>
      <c r="AT210" s="219" t="s">
        <v>141</v>
      </c>
      <c r="AU210" s="219" t="s">
        <v>87</v>
      </c>
      <c r="AV210" s="11" t="s">
        <v>87</v>
      </c>
      <c r="AW210" s="11" t="s">
        <v>41</v>
      </c>
      <c r="AX210" s="11" t="s">
        <v>78</v>
      </c>
      <c r="AY210" s="219" t="s">
        <v>127</v>
      </c>
    </row>
    <row r="211" spans="2:65" s="12" customFormat="1" ht="13.5">
      <c r="B211" s="220"/>
      <c r="C211" s="221"/>
      <c r="D211" s="204" t="s">
        <v>141</v>
      </c>
      <c r="E211" s="222" t="s">
        <v>22</v>
      </c>
      <c r="F211" s="223" t="s">
        <v>144</v>
      </c>
      <c r="G211" s="221"/>
      <c r="H211" s="224">
        <v>1190.4059999999999</v>
      </c>
      <c r="I211" s="225"/>
      <c r="J211" s="221"/>
      <c r="K211" s="221"/>
      <c r="L211" s="226"/>
      <c r="M211" s="227"/>
      <c r="N211" s="228"/>
      <c r="O211" s="228"/>
      <c r="P211" s="228"/>
      <c r="Q211" s="228"/>
      <c r="R211" s="228"/>
      <c r="S211" s="228"/>
      <c r="T211" s="229"/>
      <c r="AT211" s="230" t="s">
        <v>141</v>
      </c>
      <c r="AU211" s="230" t="s">
        <v>87</v>
      </c>
      <c r="AV211" s="12" t="s">
        <v>134</v>
      </c>
      <c r="AW211" s="12" t="s">
        <v>41</v>
      </c>
      <c r="AX211" s="12" t="s">
        <v>24</v>
      </c>
      <c r="AY211" s="230" t="s">
        <v>127</v>
      </c>
    </row>
    <row r="212" spans="2:65" s="1" customFormat="1" ht="31.5" customHeight="1">
      <c r="B212" s="40"/>
      <c r="C212" s="192" t="s">
        <v>291</v>
      </c>
      <c r="D212" s="192" t="s">
        <v>129</v>
      </c>
      <c r="E212" s="193" t="s">
        <v>292</v>
      </c>
      <c r="F212" s="194" t="s">
        <v>293</v>
      </c>
      <c r="G212" s="195" t="s">
        <v>277</v>
      </c>
      <c r="H212" s="196">
        <v>800.053</v>
      </c>
      <c r="I212" s="197"/>
      <c r="J212" s="198">
        <f>ROUND(I212*H212,2)</f>
        <v>0</v>
      </c>
      <c r="K212" s="194" t="s">
        <v>22</v>
      </c>
      <c r="L212" s="60"/>
      <c r="M212" s="199" t="s">
        <v>22</v>
      </c>
      <c r="N212" s="200" t="s">
        <v>49</v>
      </c>
      <c r="O212" s="41"/>
      <c r="P212" s="201">
        <f>O212*H212</f>
        <v>0</v>
      </c>
      <c r="Q212" s="201">
        <v>0</v>
      </c>
      <c r="R212" s="201">
        <f>Q212*H212</f>
        <v>0</v>
      </c>
      <c r="S212" s="201">
        <v>0</v>
      </c>
      <c r="T212" s="202">
        <f>S212*H212</f>
        <v>0</v>
      </c>
      <c r="AR212" s="23" t="s">
        <v>134</v>
      </c>
      <c r="AT212" s="23" t="s">
        <v>129</v>
      </c>
      <c r="AU212" s="23" t="s">
        <v>87</v>
      </c>
      <c r="AY212" s="23" t="s">
        <v>127</v>
      </c>
      <c r="BE212" s="203">
        <f>IF(N212="základní",J212,0)</f>
        <v>0</v>
      </c>
      <c r="BF212" s="203">
        <f>IF(N212="snížená",J212,0)</f>
        <v>0</v>
      </c>
      <c r="BG212" s="203">
        <f>IF(N212="zákl. přenesená",J212,0)</f>
        <v>0</v>
      </c>
      <c r="BH212" s="203">
        <f>IF(N212="sníž. přenesená",J212,0)</f>
        <v>0</v>
      </c>
      <c r="BI212" s="203">
        <f>IF(N212="nulová",J212,0)</f>
        <v>0</v>
      </c>
      <c r="BJ212" s="23" t="s">
        <v>24</v>
      </c>
      <c r="BK212" s="203">
        <f>ROUND(I212*H212,2)</f>
        <v>0</v>
      </c>
      <c r="BL212" s="23" t="s">
        <v>134</v>
      </c>
      <c r="BM212" s="23" t="s">
        <v>294</v>
      </c>
    </row>
    <row r="213" spans="2:65" s="11" customFormat="1" ht="13.5">
      <c r="B213" s="209"/>
      <c r="C213" s="210"/>
      <c r="D213" s="207" t="s">
        <v>141</v>
      </c>
      <c r="E213" s="211" t="s">
        <v>22</v>
      </c>
      <c r="F213" s="212" t="s">
        <v>295</v>
      </c>
      <c r="G213" s="210"/>
      <c r="H213" s="213">
        <v>800.053</v>
      </c>
      <c r="I213" s="214"/>
      <c r="J213" s="210"/>
      <c r="K213" s="210"/>
      <c r="L213" s="215"/>
      <c r="M213" s="216"/>
      <c r="N213" s="217"/>
      <c r="O213" s="217"/>
      <c r="P213" s="217"/>
      <c r="Q213" s="217"/>
      <c r="R213" s="217"/>
      <c r="S213" s="217"/>
      <c r="T213" s="218"/>
      <c r="AT213" s="219" t="s">
        <v>141</v>
      </c>
      <c r="AU213" s="219" t="s">
        <v>87</v>
      </c>
      <c r="AV213" s="11" t="s">
        <v>87</v>
      </c>
      <c r="AW213" s="11" t="s">
        <v>41</v>
      </c>
      <c r="AX213" s="11" t="s">
        <v>78</v>
      </c>
      <c r="AY213" s="219" t="s">
        <v>127</v>
      </c>
    </row>
    <row r="214" spans="2:65" s="12" customFormat="1" ht="13.5">
      <c r="B214" s="220"/>
      <c r="C214" s="221"/>
      <c r="D214" s="204" t="s">
        <v>141</v>
      </c>
      <c r="E214" s="222" t="s">
        <v>22</v>
      </c>
      <c r="F214" s="223" t="s">
        <v>144</v>
      </c>
      <c r="G214" s="221"/>
      <c r="H214" s="224">
        <v>800.053</v>
      </c>
      <c r="I214" s="225"/>
      <c r="J214" s="221"/>
      <c r="K214" s="221"/>
      <c r="L214" s="226"/>
      <c r="M214" s="227"/>
      <c r="N214" s="228"/>
      <c r="O214" s="228"/>
      <c r="P214" s="228"/>
      <c r="Q214" s="228"/>
      <c r="R214" s="228"/>
      <c r="S214" s="228"/>
      <c r="T214" s="229"/>
      <c r="AT214" s="230" t="s">
        <v>141</v>
      </c>
      <c r="AU214" s="230" t="s">
        <v>87</v>
      </c>
      <c r="AV214" s="12" t="s">
        <v>134</v>
      </c>
      <c r="AW214" s="12" t="s">
        <v>41</v>
      </c>
      <c r="AX214" s="12" t="s">
        <v>24</v>
      </c>
      <c r="AY214" s="230" t="s">
        <v>127</v>
      </c>
    </row>
    <row r="215" spans="2:65" s="1" customFormat="1" ht="22.5" customHeight="1">
      <c r="B215" s="40"/>
      <c r="C215" s="192" t="s">
        <v>296</v>
      </c>
      <c r="D215" s="192" t="s">
        <v>129</v>
      </c>
      <c r="E215" s="193" t="s">
        <v>297</v>
      </c>
      <c r="F215" s="194" t="s">
        <v>298</v>
      </c>
      <c r="G215" s="195" t="s">
        <v>277</v>
      </c>
      <c r="H215" s="196">
        <v>406.25</v>
      </c>
      <c r="I215" s="197"/>
      <c r="J215" s="198">
        <f>ROUND(I215*H215,2)</f>
        <v>0</v>
      </c>
      <c r="K215" s="194" t="s">
        <v>22</v>
      </c>
      <c r="L215" s="60"/>
      <c r="M215" s="199" t="s">
        <v>22</v>
      </c>
      <c r="N215" s="200" t="s">
        <v>49</v>
      </c>
      <c r="O215" s="41"/>
      <c r="P215" s="201">
        <f>O215*H215</f>
        <v>0</v>
      </c>
      <c r="Q215" s="201">
        <v>0</v>
      </c>
      <c r="R215" s="201">
        <f>Q215*H215</f>
        <v>0</v>
      </c>
      <c r="S215" s="201">
        <v>0</v>
      </c>
      <c r="T215" s="202">
        <f>S215*H215</f>
        <v>0</v>
      </c>
      <c r="AR215" s="23" t="s">
        <v>134</v>
      </c>
      <c r="AT215" s="23" t="s">
        <v>129</v>
      </c>
      <c r="AU215" s="23" t="s">
        <v>87</v>
      </c>
      <c r="AY215" s="23" t="s">
        <v>127</v>
      </c>
      <c r="BE215" s="203">
        <f>IF(N215="základní",J215,0)</f>
        <v>0</v>
      </c>
      <c r="BF215" s="203">
        <f>IF(N215="snížená",J215,0)</f>
        <v>0</v>
      </c>
      <c r="BG215" s="203">
        <f>IF(N215="zákl. přenesená",J215,0)</f>
        <v>0</v>
      </c>
      <c r="BH215" s="203">
        <f>IF(N215="sníž. přenesená",J215,0)</f>
        <v>0</v>
      </c>
      <c r="BI215" s="203">
        <f>IF(N215="nulová",J215,0)</f>
        <v>0</v>
      </c>
      <c r="BJ215" s="23" t="s">
        <v>24</v>
      </c>
      <c r="BK215" s="203">
        <f>ROUND(I215*H215,2)</f>
        <v>0</v>
      </c>
      <c r="BL215" s="23" t="s">
        <v>134</v>
      </c>
      <c r="BM215" s="23" t="s">
        <v>299</v>
      </c>
    </row>
    <row r="216" spans="2:65" s="11" customFormat="1" ht="13.5">
      <c r="B216" s="209"/>
      <c r="C216" s="210"/>
      <c r="D216" s="207" t="s">
        <v>141</v>
      </c>
      <c r="E216" s="211" t="s">
        <v>22</v>
      </c>
      <c r="F216" s="212" t="s">
        <v>300</v>
      </c>
      <c r="G216" s="210"/>
      <c r="H216" s="213">
        <v>406.25</v>
      </c>
      <c r="I216" s="214"/>
      <c r="J216" s="210"/>
      <c r="K216" s="210"/>
      <c r="L216" s="215"/>
      <c r="M216" s="216"/>
      <c r="N216" s="217"/>
      <c r="O216" s="217"/>
      <c r="P216" s="217"/>
      <c r="Q216" s="217"/>
      <c r="R216" s="217"/>
      <c r="S216" s="217"/>
      <c r="T216" s="218"/>
      <c r="AT216" s="219" t="s">
        <v>141</v>
      </c>
      <c r="AU216" s="219" t="s">
        <v>87</v>
      </c>
      <c r="AV216" s="11" t="s">
        <v>87</v>
      </c>
      <c r="AW216" s="11" t="s">
        <v>41</v>
      </c>
      <c r="AX216" s="11" t="s">
        <v>24</v>
      </c>
      <c r="AY216" s="219" t="s">
        <v>127</v>
      </c>
    </row>
    <row r="217" spans="2:65" s="10" customFormat="1" ht="29.85" customHeight="1">
      <c r="B217" s="175"/>
      <c r="C217" s="176"/>
      <c r="D217" s="189" t="s">
        <v>77</v>
      </c>
      <c r="E217" s="190" t="s">
        <v>301</v>
      </c>
      <c r="F217" s="190" t="s">
        <v>302</v>
      </c>
      <c r="G217" s="176"/>
      <c r="H217" s="176"/>
      <c r="I217" s="179"/>
      <c r="J217" s="191">
        <f>BK217</f>
        <v>0</v>
      </c>
      <c r="K217" s="176"/>
      <c r="L217" s="181"/>
      <c r="M217" s="182"/>
      <c r="N217" s="183"/>
      <c r="O217" s="183"/>
      <c r="P217" s="184">
        <f>SUM(P218:P221)</f>
        <v>0</v>
      </c>
      <c r="Q217" s="183"/>
      <c r="R217" s="184">
        <f>SUM(R218:R221)</f>
        <v>0</v>
      </c>
      <c r="S217" s="183"/>
      <c r="T217" s="185">
        <f>SUM(T218:T221)</f>
        <v>0</v>
      </c>
      <c r="AR217" s="186" t="s">
        <v>24</v>
      </c>
      <c r="AT217" s="187" t="s">
        <v>77</v>
      </c>
      <c r="AU217" s="187" t="s">
        <v>24</v>
      </c>
      <c r="AY217" s="186" t="s">
        <v>127</v>
      </c>
      <c r="BK217" s="188">
        <f>SUM(BK218:BK221)</f>
        <v>0</v>
      </c>
    </row>
    <row r="218" spans="2:65" s="1" customFormat="1" ht="31.5" customHeight="1">
      <c r="B218" s="40"/>
      <c r="C218" s="192" t="s">
        <v>303</v>
      </c>
      <c r="D218" s="192" t="s">
        <v>129</v>
      </c>
      <c r="E218" s="193" t="s">
        <v>304</v>
      </c>
      <c r="F218" s="194" t="s">
        <v>305</v>
      </c>
      <c r="G218" s="195" t="s">
        <v>277</v>
      </c>
      <c r="H218" s="196">
        <v>180.11199999999999</v>
      </c>
      <c r="I218" s="197"/>
      <c r="J218" s="198">
        <f>ROUND(I218*H218,2)</f>
        <v>0</v>
      </c>
      <c r="K218" s="194" t="s">
        <v>133</v>
      </c>
      <c r="L218" s="60"/>
      <c r="M218" s="199" t="s">
        <v>22</v>
      </c>
      <c r="N218" s="200" t="s">
        <v>49</v>
      </c>
      <c r="O218" s="41"/>
      <c r="P218" s="201">
        <f>O218*H218</f>
        <v>0</v>
      </c>
      <c r="Q218" s="201">
        <v>0</v>
      </c>
      <c r="R218" s="201">
        <f>Q218*H218</f>
        <v>0</v>
      </c>
      <c r="S218" s="201">
        <v>0</v>
      </c>
      <c r="T218" s="202">
        <f>S218*H218</f>
        <v>0</v>
      </c>
      <c r="AR218" s="23" t="s">
        <v>134</v>
      </c>
      <c r="AT218" s="23" t="s">
        <v>129</v>
      </c>
      <c r="AU218" s="23" t="s">
        <v>87</v>
      </c>
      <c r="AY218" s="23" t="s">
        <v>127</v>
      </c>
      <c r="BE218" s="203">
        <f>IF(N218="základní",J218,0)</f>
        <v>0</v>
      </c>
      <c r="BF218" s="203">
        <f>IF(N218="snížená",J218,0)</f>
        <v>0</v>
      </c>
      <c r="BG218" s="203">
        <f>IF(N218="zákl. přenesená",J218,0)</f>
        <v>0</v>
      </c>
      <c r="BH218" s="203">
        <f>IF(N218="sníž. přenesená",J218,0)</f>
        <v>0</v>
      </c>
      <c r="BI218" s="203">
        <f>IF(N218="nulová",J218,0)</f>
        <v>0</v>
      </c>
      <c r="BJ218" s="23" t="s">
        <v>24</v>
      </c>
      <c r="BK218" s="203">
        <f>ROUND(I218*H218,2)</f>
        <v>0</v>
      </c>
      <c r="BL218" s="23" t="s">
        <v>134</v>
      </c>
      <c r="BM218" s="23" t="s">
        <v>306</v>
      </c>
    </row>
    <row r="219" spans="2:65" s="1" customFormat="1" ht="27">
      <c r="B219" s="40"/>
      <c r="C219" s="62"/>
      <c r="D219" s="204" t="s">
        <v>136</v>
      </c>
      <c r="E219" s="62"/>
      <c r="F219" s="205" t="s">
        <v>307</v>
      </c>
      <c r="G219" s="62"/>
      <c r="H219" s="62"/>
      <c r="I219" s="162"/>
      <c r="J219" s="62"/>
      <c r="K219" s="62"/>
      <c r="L219" s="60"/>
      <c r="M219" s="206"/>
      <c r="N219" s="41"/>
      <c r="O219" s="41"/>
      <c r="P219" s="41"/>
      <c r="Q219" s="41"/>
      <c r="R219" s="41"/>
      <c r="S219" s="41"/>
      <c r="T219" s="77"/>
      <c r="AT219" s="23" t="s">
        <v>136</v>
      </c>
      <c r="AU219" s="23" t="s">
        <v>87</v>
      </c>
    </row>
    <row r="220" spans="2:65" s="1" customFormat="1" ht="44.25" customHeight="1">
      <c r="B220" s="40"/>
      <c r="C220" s="192" t="s">
        <v>308</v>
      </c>
      <c r="D220" s="192" t="s">
        <v>129</v>
      </c>
      <c r="E220" s="193" t="s">
        <v>309</v>
      </c>
      <c r="F220" s="194" t="s">
        <v>310</v>
      </c>
      <c r="G220" s="195" t="s">
        <v>277</v>
      </c>
      <c r="H220" s="196">
        <v>180.11199999999999</v>
      </c>
      <c r="I220" s="197"/>
      <c r="J220" s="198">
        <f>ROUND(I220*H220,2)</f>
        <v>0</v>
      </c>
      <c r="K220" s="194" t="s">
        <v>133</v>
      </c>
      <c r="L220" s="60"/>
      <c r="M220" s="199" t="s">
        <v>22</v>
      </c>
      <c r="N220" s="200" t="s">
        <v>49</v>
      </c>
      <c r="O220" s="41"/>
      <c r="P220" s="201">
        <f>O220*H220</f>
        <v>0</v>
      </c>
      <c r="Q220" s="201">
        <v>0</v>
      </c>
      <c r="R220" s="201">
        <f>Q220*H220</f>
        <v>0</v>
      </c>
      <c r="S220" s="201">
        <v>0</v>
      </c>
      <c r="T220" s="202">
        <f>S220*H220</f>
        <v>0</v>
      </c>
      <c r="AR220" s="23" t="s">
        <v>134</v>
      </c>
      <c r="AT220" s="23" t="s">
        <v>129</v>
      </c>
      <c r="AU220" s="23" t="s">
        <v>87</v>
      </c>
      <c r="AY220" s="23" t="s">
        <v>127</v>
      </c>
      <c r="BE220" s="203">
        <f>IF(N220="základní",J220,0)</f>
        <v>0</v>
      </c>
      <c r="BF220" s="203">
        <f>IF(N220="snížená",J220,0)</f>
        <v>0</v>
      </c>
      <c r="BG220" s="203">
        <f>IF(N220="zákl. přenesená",J220,0)</f>
        <v>0</v>
      </c>
      <c r="BH220" s="203">
        <f>IF(N220="sníž. přenesená",J220,0)</f>
        <v>0</v>
      </c>
      <c r="BI220" s="203">
        <f>IF(N220="nulová",J220,0)</f>
        <v>0</v>
      </c>
      <c r="BJ220" s="23" t="s">
        <v>24</v>
      </c>
      <c r="BK220" s="203">
        <f>ROUND(I220*H220,2)</f>
        <v>0</v>
      </c>
      <c r="BL220" s="23" t="s">
        <v>134</v>
      </c>
      <c r="BM220" s="23" t="s">
        <v>311</v>
      </c>
    </row>
    <row r="221" spans="2:65" s="1" customFormat="1" ht="27">
      <c r="B221" s="40"/>
      <c r="C221" s="62"/>
      <c r="D221" s="207" t="s">
        <v>136</v>
      </c>
      <c r="E221" s="62"/>
      <c r="F221" s="208" t="s">
        <v>307</v>
      </c>
      <c r="G221" s="62"/>
      <c r="H221" s="62"/>
      <c r="I221" s="162"/>
      <c r="J221" s="62"/>
      <c r="K221" s="62"/>
      <c r="L221" s="60"/>
      <c r="M221" s="245"/>
      <c r="N221" s="246"/>
      <c r="O221" s="246"/>
      <c r="P221" s="246"/>
      <c r="Q221" s="246"/>
      <c r="R221" s="246"/>
      <c r="S221" s="246"/>
      <c r="T221" s="247"/>
      <c r="AT221" s="23" t="s">
        <v>136</v>
      </c>
      <c r="AU221" s="23" t="s">
        <v>87</v>
      </c>
    </row>
    <row r="222" spans="2:65" s="1" customFormat="1" ht="6.95" customHeight="1">
      <c r="B222" s="55"/>
      <c r="C222" s="56"/>
      <c r="D222" s="56"/>
      <c r="E222" s="56"/>
      <c r="F222" s="56"/>
      <c r="G222" s="56"/>
      <c r="H222" s="56"/>
      <c r="I222" s="138"/>
      <c r="J222" s="56"/>
      <c r="K222" s="56"/>
      <c r="L222" s="60"/>
    </row>
  </sheetData>
  <sheetProtection password="CC35" sheet="1" objects="1" scenarios="1" formatCells="0" formatColumns="0" formatRows="0" sort="0" autoFilter="0"/>
  <autoFilter ref="C81:K221"/>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BR9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9" max="19" width="8.1640625" customWidth="1"/>
    <col min="20" max="20" width="29.6640625" customWidth="1"/>
    <col min="21" max="21" width="16.33203125"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91</v>
      </c>
      <c r="G1" s="375" t="s">
        <v>92</v>
      </c>
      <c r="H1" s="375"/>
      <c r="I1" s="114"/>
      <c r="J1" s="113" t="s">
        <v>93</v>
      </c>
      <c r="K1" s="112" t="s">
        <v>94</v>
      </c>
      <c r="L1" s="113" t="s">
        <v>95</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7"/>
      <c r="M2" s="367"/>
      <c r="N2" s="367"/>
      <c r="O2" s="367"/>
      <c r="P2" s="367"/>
      <c r="Q2" s="367"/>
      <c r="R2" s="367"/>
      <c r="S2" s="367"/>
      <c r="T2" s="367"/>
      <c r="U2" s="367"/>
      <c r="V2" s="367"/>
      <c r="AT2" s="23" t="s">
        <v>90</v>
      </c>
    </row>
    <row r="3" spans="1:70" ht="6.95" customHeight="1">
      <c r="B3" s="24"/>
      <c r="C3" s="25"/>
      <c r="D3" s="25"/>
      <c r="E3" s="25"/>
      <c r="F3" s="25"/>
      <c r="G3" s="25"/>
      <c r="H3" s="25"/>
      <c r="I3" s="115"/>
      <c r="J3" s="25"/>
      <c r="K3" s="26"/>
      <c r="AT3" s="23" t="s">
        <v>87</v>
      </c>
    </row>
    <row r="4" spans="1:70" ht="36.950000000000003" customHeight="1">
      <c r="B4" s="27"/>
      <c r="C4" s="28"/>
      <c r="D4" s="29" t="s">
        <v>96</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68" t="str">
        <f>'Rekapitulace stavby'!K6</f>
        <v>K Radonicům SÚ, Praha 9, č. akce 13415</v>
      </c>
      <c r="F7" s="369"/>
      <c r="G7" s="369"/>
      <c r="H7" s="369"/>
      <c r="I7" s="116"/>
      <c r="J7" s="28"/>
      <c r="K7" s="30"/>
    </row>
    <row r="8" spans="1:70" s="1" customFormat="1">
      <c r="B8" s="40"/>
      <c r="C8" s="41"/>
      <c r="D8" s="36" t="s">
        <v>97</v>
      </c>
      <c r="E8" s="41"/>
      <c r="F8" s="41"/>
      <c r="G8" s="41"/>
      <c r="H8" s="41"/>
      <c r="I8" s="117"/>
      <c r="J8" s="41"/>
      <c r="K8" s="44"/>
    </row>
    <row r="9" spans="1:70" s="1" customFormat="1" ht="36.950000000000003" customHeight="1">
      <c r="B9" s="40"/>
      <c r="C9" s="41"/>
      <c r="D9" s="41"/>
      <c r="E9" s="370" t="s">
        <v>312</v>
      </c>
      <c r="F9" s="371"/>
      <c r="G9" s="371"/>
      <c r="H9" s="371"/>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99</v>
      </c>
      <c r="G12" s="41"/>
      <c r="H12" s="41"/>
      <c r="I12" s="118" t="s">
        <v>27</v>
      </c>
      <c r="J12" s="119" t="str">
        <f>'Rekapitulace stavby'!AN8</f>
        <v>23. 1. 2017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03447286</v>
      </c>
      <c r="K14" s="44"/>
    </row>
    <row r="15" spans="1:70" s="1" customFormat="1" ht="18" customHeight="1">
      <c r="B15" s="40"/>
      <c r="C15" s="41"/>
      <c r="D15" s="41"/>
      <c r="E15" s="34" t="str">
        <f>IF('Rekapitulace stavby'!E11="","",'Rekapitulace stavby'!E11)</f>
        <v>Technická správa komunikací hl. m. Prahy</v>
      </c>
      <c r="F15" s="41"/>
      <c r="G15" s="41"/>
      <c r="H15" s="41"/>
      <c r="I15" s="118" t="s">
        <v>35</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36</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35</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38</v>
      </c>
      <c r="E20" s="41"/>
      <c r="F20" s="41"/>
      <c r="G20" s="41"/>
      <c r="H20" s="41"/>
      <c r="I20" s="118" t="s">
        <v>32</v>
      </c>
      <c r="J20" s="34" t="str">
        <f>IF('Rekapitulace stavby'!AN16="","",'Rekapitulace stavby'!AN16)</f>
        <v>48592722</v>
      </c>
      <c r="K20" s="44"/>
    </row>
    <row r="21" spans="2:11" s="1" customFormat="1" ht="18" customHeight="1">
      <c r="B21" s="40"/>
      <c r="C21" s="41"/>
      <c r="D21" s="41"/>
      <c r="E21" s="34" t="str">
        <f>IF('Rekapitulace stavby'!E17="","",'Rekapitulace stavby'!E17)</f>
        <v>DIPRO, spol. s r.o. Praha</v>
      </c>
      <c r="F21" s="41"/>
      <c r="G21" s="41"/>
      <c r="H21" s="41"/>
      <c r="I21" s="118" t="s">
        <v>35</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42</v>
      </c>
      <c r="E23" s="41"/>
      <c r="F23" s="41"/>
      <c r="G23" s="41"/>
      <c r="H23" s="41"/>
      <c r="I23" s="117"/>
      <c r="J23" s="41"/>
      <c r="K23" s="44"/>
    </row>
    <row r="24" spans="2:11" s="6" customFormat="1" ht="22.5" customHeight="1">
      <c r="B24" s="120"/>
      <c r="C24" s="121"/>
      <c r="D24" s="121"/>
      <c r="E24" s="337" t="s">
        <v>22</v>
      </c>
      <c r="F24" s="337"/>
      <c r="G24" s="337"/>
      <c r="H24" s="33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44</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46</v>
      </c>
      <c r="G29" s="41"/>
      <c r="H29" s="41"/>
      <c r="I29" s="128" t="s">
        <v>45</v>
      </c>
      <c r="J29" s="45" t="s">
        <v>47</v>
      </c>
      <c r="K29" s="44"/>
    </row>
    <row r="30" spans="2:11" s="1" customFormat="1" ht="14.45" customHeight="1">
      <c r="B30" s="40"/>
      <c r="C30" s="41"/>
      <c r="D30" s="48" t="s">
        <v>48</v>
      </c>
      <c r="E30" s="48" t="s">
        <v>49</v>
      </c>
      <c r="F30" s="129">
        <f>ROUND(SUM(BE81:BE91), 2)</f>
        <v>0</v>
      </c>
      <c r="G30" s="41"/>
      <c r="H30" s="41"/>
      <c r="I30" s="130">
        <v>0.21</v>
      </c>
      <c r="J30" s="129">
        <f>ROUND(ROUND((SUM(BE81:BE91)), 2)*I30, 2)</f>
        <v>0</v>
      </c>
      <c r="K30" s="44"/>
    </row>
    <row r="31" spans="2:11" s="1" customFormat="1" ht="14.45" customHeight="1">
      <c r="B31" s="40"/>
      <c r="C31" s="41"/>
      <c r="D31" s="41"/>
      <c r="E31" s="48" t="s">
        <v>50</v>
      </c>
      <c r="F31" s="129">
        <f>ROUND(SUM(BF81:BF91), 2)</f>
        <v>0</v>
      </c>
      <c r="G31" s="41"/>
      <c r="H31" s="41"/>
      <c r="I31" s="130">
        <v>0.15</v>
      </c>
      <c r="J31" s="129">
        <f>ROUND(ROUND((SUM(BF81:BF91)), 2)*I31, 2)</f>
        <v>0</v>
      </c>
      <c r="K31" s="44"/>
    </row>
    <row r="32" spans="2:11" s="1" customFormat="1" ht="14.45" hidden="1" customHeight="1">
      <c r="B32" s="40"/>
      <c r="C32" s="41"/>
      <c r="D32" s="41"/>
      <c r="E32" s="48" t="s">
        <v>51</v>
      </c>
      <c r="F32" s="129">
        <f>ROUND(SUM(BG81:BG91), 2)</f>
        <v>0</v>
      </c>
      <c r="G32" s="41"/>
      <c r="H32" s="41"/>
      <c r="I32" s="130">
        <v>0.21</v>
      </c>
      <c r="J32" s="129">
        <v>0</v>
      </c>
      <c r="K32" s="44"/>
    </row>
    <row r="33" spans="2:11" s="1" customFormat="1" ht="14.45" hidden="1" customHeight="1">
      <c r="B33" s="40"/>
      <c r="C33" s="41"/>
      <c r="D33" s="41"/>
      <c r="E33" s="48" t="s">
        <v>52</v>
      </c>
      <c r="F33" s="129">
        <f>ROUND(SUM(BH81:BH91), 2)</f>
        <v>0</v>
      </c>
      <c r="G33" s="41"/>
      <c r="H33" s="41"/>
      <c r="I33" s="130">
        <v>0.15</v>
      </c>
      <c r="J33" s="129">
        <v>0</v>
      </c>
      <c r="K33" s="44"/>
    </row>
    <row r="34" spans="2:11" s="1" customFormat="1" ht="14.45" hidden="1" customHeight="1">
      <c r="B34" s="40"/>
      <c r="C34" s="41"/>
      <c r="D34" s="41"/>
      <c r="E34" s="48" t="s">
        <v>53</v>
      </c>
      <c r="F34" s="129">
        <f>ROUND(SUM(BI81:BI91),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54</v>
      </c>
      <c r="E36" s="78"/>
      <c r="F36" s="78"/>
      <c r="G36" s="133" t="s">
        <v>55</v>
      </c>
      <c r="H36" s="134" t="s">
        <v>56</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68" t="str">
        <f>E7</f>
        <v>K Radonicům SÚ, Praha 9, č. akce 13415</v>
      </c>
      <c r="F45" s="369"/>
      <c r="G45" s="369"/>
      <c r="H45" s="369"/>
      <c r="I45" s="117"/>
      <c r="J45" s="41"/>
      <c r="K45" s="44"/>
    </row>
    <row r="46" spans="2:11" s="1" customFormat="1" ht="14.45" customHeight="1">
      <c r="B46" s="40"/>
      <c r="C46" s="36" t="s">
        <v>97</v>
      </c>
      <c r="D46" s="41"/>
      <c r="E46" s="41"/>
      <c r="F46" s="41"/>
      <c r="G46" s="41"/>
      <c r="H46" s="41"/>
      <c r="I46" s="117"/>
      <c r="J46" s="41"/>
      <c r="K46" s="44"/>
    </row>
    <row r="47" spans="2:11" s="1" customFormat="1" ht="23.25" customHeight="1">
      <c r="B47" s="40"/>
      <c r="C47" s="41"/>
      <c r="D47" s="41"/>
      <c r="E47" s="370" t="str">
        <f>E9</f>
        <v>02 - Vedlejší rozpočtové náklady</v>
      </c>
      <c r="F47" s="371"/>
      <c r="G47" s="371"/>
      <c r="H47" s="371"/>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23. 1. 2017</v>
      </c>
      <c r="K49" s="44"/>
    </row>
    <row r="50" spans="2:47" s="1" customFormat="1" ht="6.95" customHeight="1">
      <c r="B50" s="40"/>
      <c r="C50" s="41"/>
      <c r="D50" s="41"/>
      <c r="E50" s="41"/>
      <c r="F50" s="41"/>
      <c r="G50" s="41"/>
      <c r="H50" s="41"/>
      <c r="I50" s="117"/>
      <c r="J50" s="41"/>
      <c r="K50" s="44"/>
    </row>
    <row r="51" spans="2:47" s="1" customFormat="1">
      <c r="B51" s="40"/>
      <c r="C51" s="36" t="s">
        <v>31</v>
      </c>
      <c r="D51" s="41"/>
      <c r="E51" s="41"/>
      <c r="F51" s="34" t="str">
        <f>E15</f>
        <v>Technická správa komunikací hl. m. Prahy</v>
      </c>
      <c r="G51" s="41"/>
      <c r="H51" s="41"/>
      <c r="I51" s="118" t="s">
        <v>38</v>
      </c>
      <c r="J51" s="34" t="str">
        <f>E21</f>
        <v>DIPRO, spol. s r.o. Praha</v>
      </c>
      <c r="K51" s="44"/>
    </row>
    <row r="52" spans="2:47" s="1" customFormat="1" ht="14.45" customHeight="1">
      <c r="B52" s="40"/>
      <c r="C52" s="36" t="s">
        <v>36</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101</v>
      </c>
      <c r="D54" s="131"/>
      <c r="E54" s="131"/>
      <c r="F54" s="131"/>
      <c r="G54" s="131"/>
      <c r="H54" s="131"/>
      <c r="I54" s="144"/>
      <c r="J54" s="145" t="s">
        <v>102</v>
      </c>
      <c r="K54" s="146"/>
    </row>
    <row r="55" spans="2:47"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J81</f>
        <v>0</v>
      </c>
      <c r="K56" s="44"/>
      <c r="AU56" s="23" t="s">
        <v>104</v>
      </c>
    </row>
    <row r="57" spans="2:47" s="7" customFormat="1" ht="24.95" customHeight="1">
      <c r="B57" s="148"/>
      <c r="C57" s="149"/>
      <c r="D57" s="150" t="s">
        <v>313</v>
      </c>
      <c r="E57" s="151"/>
      <c r="F57" s="151"/>
      <c r="G57" s="151"/>
      <c r="H57" s="151"/>
      <c r="I57" s="152"/>
      <c r="J57" s="153">
        <f>J82</f>
        <v>0</v>
      </c>
      <c r="K57" s="154"/>
    </row>
    <row r="58" spans="2:47" s="8" customFormat="1" ht="19.899999999999999" customHeight="1">
      <c r="B58" s="155"/>
      <c r="C58" s="156"/>
      <c r="D58" s="157" t="s">
        <v>314</v>
      </c>
      <c r="E58" s="158"/>
      <c r="F58" s="158"/>
      <c r="G58" s="158"/>
      <c r="H58" s="158"/>
      <c r="I58" s="159"/>
      <c r="J58" s="160">
        <f>J83</f>
        <v>0</v>
      </c>
      <c r="K58" s="161"/>
    </row>
    <row r="59" spans="2:47" s="8" customFormat="1" ht="19.899999999999999" customHeight="1">
      <c r="B59" s="155"/>
      <c r="C59" s="156"/>
      <c r="D59" s="157" t="s">
        <v>315</v>
      </c>
      <c r="E59" s="158"/>
      <c r="F59" s="158"/>
      <c r="G59" s="158"/>
      <c r="H59" s="158"/>
      <c r="I59" s="159"/>
      <c r="J59" s="160">
        <f>J86</f>
        <v>0</v>
      </c>
      <c r="K59" s="161"/>
    </row>
    <row r="60" spans="2:47" s="8" customFormat="1" ht="19.899999999999999" customHeight="1">
      <c r="B60" s="155"/>
      <c r="C60" s="156"/>
      <c r="D60" s="157" t="s">
        <v>316</v>
      </c>
      <c r="E60" s="158"/>
      <c r="F60" s="158"/>
      <c r="G60" s="158"/>
      <c r="H60" s="158"/>
      <c r="I60" s="159"/>
      <c r="J60" s="160">
        <f>J88</f>
        <v>0</v>
      </c>
      <c r="K60" s="161"/>
    </row>
    <row r="61" spans="2:47" s="8" customFormat="1" ht="19.899999999999999" customHeight="1">
      <c r="B61" s="155"/>
      <c r="C61" s="156"/>
      <c r="D61" s="157" t="s">
        <v>317</v>
      </c>
      <c r="E61" s="158"/>
      <c r="F61" s="158"/>
      <c r="G61" s="158"/>
      <c r="H61" s="158"/>
      <c r="I61" s="159"/>
      <c r="J61" s="160">
        <f>J90</f>
        <v>0</v>
      </c>
      <c r="K61" s="161"/>
    </row>
    <row r="62" spans="2:47" s="1" customFormat="1" ht="21.75" customHeight="1">
      <c r="B62" s="40"/>
      <c r="C62" s="41"/>
      <c r="D62" s="41"/>
      <c r="E62" s="41"/>
      <c r="F62" s="41"/>
      <c r="G62" s="41"/>
      <c r="H62" s="41"/>
      <c r="I62" s="117"/>
      <c r="J62" s="41"/>
      <c r="K62" s="44"/>
    </row>
    <row r="63" spans="2:47" s="1" customFormat="1" ht="6.95" customHeight="1">
      <c r="B63" s="55"/>
      <c r="C63" s="56"/>
      <c r="D63" s="56"/>
      <c r="E63" s="56"/>
      <c r="F63" s="56"/>
      <c r="G63" s="56"/>
      <c r="H63" s="56"/>
      <c r="I63" s="138"/>
      <c r="J63" s="56"/>
      <c r="K63" s="57"/>
    </row>
    <row r="67" spans="2:20" s="1" customFormat="1" ht="6.95" customHeight="1">
      <c r="B67" s="58"/>
      <c r="C67" s="59"/>
      <c r="D67" s="59"/>
      <c r="E67" s="59"/>
      <c r="F67" s="59"/>
      <c r="G67" s="59"/>
      <c r="H67" s="59"/>
      <c r="I67" s="141"/>
      <c r="J67" s="59"/>
      <c r="K67" s="59"/>
      <c r="L67" s="60"/>
    </row>
    <row r="68" spans="2:20" s="1" customFormat="1" ht="36.950000000000003" customHeight="1">
      <c r="B68" s="40"/>
      <c r="C68" s="61" t="s">
        <v>111</v>
      </c>
      <c r="D68" s="62"/>
      <c r="E68" s="62"/>
      <c r="F68" s="62"/>
      <c r="G68" s="62"/>
      <c r="H68" s="62"/>
      <c r="I68" s="162"/>
      <c r="J68" s="62"/>
      <c r="K68" s="62"/>
      <c r="L68" s="60"/>
    </row>
    <row r="69" spans="2:20" s="1" customFormat="1" ht="6.95" customHeight="1">
      <c r="B69" s="40"/>
      <c r="C69" s="62"/>
      <c r="D69" s="62"/>
      <c r="E69" s="62"/>
      <c r="F69" s="62"/>
      <c r="G69" s="62"/>
      <c r="H69" s="62"/>
      <c r="I69" s="162"/>
      <c r="J69" s="62"/>
      <c r="K69" s="62"/>
      <c r="L69" s="60"/>
    </row>
    <row r="70" spans="2:20" s="1" customFormat="1" ht="14.45" customHeight="1">
      <c r="B70" s="40"/>
      <c r="C70" s="64" t="s">
        <v>18</v>
      </c>
      <c r="D70" s="62"/>
      <c r="E70" s="62"/>
      <c r="F70" s="62"/>
      <c r="G70" s="62"/>
      <c r="H70" s="62"/>
      <c r="I70" s="162"/>
      <c r="J70" s="62"/>
      <c r="K70" s="62"/>
      <c r="L70" s="60"/>
    </row>
    <row r="71" spans="2:20" s="1" customFormat="1" ht="22.5" customHeight="1">
      <c r="B71" s="40"/>
      <c r="C71" s="62"/>
      <c r="D71" s="62"/>
      <c r="E71" s="372" t="str">
        <f>E7</f>
        <v>K Radonicům SÚ, Praha 9, č. akce 13415</v>
      </c>
      <c r="F71" s="373"/>
      <c r="G71" s="373"/>
      <c r="H71" s="373"/>
      <c r="I71" s="162"/>
      <c r="J71" s="62"/>
      <c r="K71" s="62"/>
      <c r="L71" s="60"/>
    </row>
    <row r="72" spans="2:20" s="1" customFormat="1" ht="14.45" customHeight="1">
      <c r="B72" s="40"/>
      <c r="C72" s="64" t="s">
        <v>97</v>
      </c>
      <c r="D72" s="62"/>
      <c r="E72" s="62"/>
      <c r="F72" s="62"/>
      <c r="G72" s="62"/>
      <c r="H72" s="62"/>
      <c r="I72" s="162"/>
      <c r="J72" s="62"/>
      <c r="K72" s="62"/>
      <c r="L72" s="60"/>
    </row>
    <row r="73" spans="2:20" s="1" customFormat="1" ht="23.25" customHeight="1">
      <c r="B73" s="40"/>
      <c r="C73" s="62"/>
      <c r="D73" s="62"/>
      <c r="E73" s="348" t="str">
        <f>E9</f>
        <v>02 - Vedlejší rozpočtové náklady</v>
      </c>
      <c r="F73" s="374"/>
      <c r="G73" s="374"/>
      <c r="H73" s="374"/>
      <c r="I73" s="162"/>
      <c r="J73" s="62"/>
      <c r="K73" s="62"/>
      <c r="L73" s="60"/>
    </row>
    <row r="74" spans="2:20" s="1" customFormat="1" ht="6.95" customHeight="1">
      <c r="B74" s="40"/>
      <c r="C74" s="62"/>
      <c r="D74" s="62"/>
      <c r="E74" s="62"/>
      <c r="F74" s="62"/>
      <c r="G74" s="62"/>
      <c r="H74" s="62"/>
      <c r="I74" s="162"/>
      <c r="J74" s="62"/>
      <c r="K74" s="62"/>
      <c r="L74" s="60"/>
    </row>
    <row r="75" spans="2:20" s="1" customFormat="1" ht="18" customHeight="1">
      <c r="B75" s="40"/>
      <c r="C75" s="64" t="s">
        <v>25</v>
      </c>
      <c r="D75" s="62"/>
      <c r="E75" s="62"/>
      <c r="F75" s="163" t="str">
        <f>F12</f>
        <v xml:space="preserve"> </v>
      </c>
      <c r="G75" s="62"/>
      <c r="H75" s="62"/>
      <c r="I75" s="164" t="s">
        <v>27</v>
      </c>
      <c r="J75" s="72" t="str">
        <f>IF(J12="","",J12)</f>
        <v>23. 1. 2017</v>
      </c>
      <c r="K75" s="62"/>
      <c r="L75" s="60"/>
    </row>
    <row r="76" spans="2:20" s="1" customFormat="1" ht="6.95" customHeight="1">
      <c r="B76" s="40"/>
      <c r="C76" s="62"/>
      <c r="D76" s="62"/>
      <c r="E76" s="62"/>
      <c r="F76" s="62"/>
      <c r="G76" s="62"/>
      <c r="H76" s="62"/>
      <c r="I76" s="162"/>
      <c r="J76" s="62"/>
      <c r="K76" s="62"/>
      <c r="L76" s="60"/>
    </row>
    <row r="77" spans="2:20" s="1" customFormat="1">
      <c r="B77" s="40"/>
      <c r="C77" s="64" t="s">
        <v>31</v>
      </c>
      <c r="D77" s="62"/>
      <c r="E77" s="62"/>
      <c r="F77" s="163" t="str">
        <f>E15</f>
        <v>Technická správa komunikací hl. m. Prahy</v>
      </c>
      <c r="G77" s="62"/>
      <c r="H77" s="62"/>
      <c r="I77" s="164" t="s">
        <v>38</v>
      </c>
      <c r="J77" s="163" t="str">
        <f>E21</f>
        <v>DIPRO, spol. s r.o. Praha</v>
      </c>
      <c r="K77" s="62"/>
      <c r="L77" s="60"/>
    </row>
    <row r="78" spans="2:20" s="1" customFormat="1" ht="14.45" customHeight="1">
      <c r="B78" s="40"/>
      <c r="C78" s="64" t="s">
        <v>36</v>
      </c>
      <c r="D78" s="62"/>
      <c r="E78" s="62"/>
      <c r="F78" s="163" t="str">
        <f>IF(E18="","",E18)</f>
        <v/>
      </c>
      <c r="G78" s="62"/>
      <c r="H78" s="62"/>
      <c r="I78" s="162"/>
      <c r="J78" s="62"/>
      <c r="K78" s="62"/>
      <c r="L78" s="60"/>
    </row>
    <row r="79" spans="2:20" s="1" customFormat="1" ht="10.35" customHeight="1">
      <c r="B79" s="40"/>
      <c r="C79" s="62"/>
      <c r="D79" s="62"/>
      <c r="E79" s="62"/>
      <c r="F79" s="62"/>
      <c r="G79" s="62"/>
      <c r="H79" s="62"/>
      <c r="I79" s="162"/>
      <c r="J79" s="62"/>
      <c r="K79" s="62"/>
      <c r="L79" s="60"/>
    </row>
    <row r="80" spans="2:20" s="9" customFormat="1" ht="29.25" customHeight="1">
      <c r="B80" s="165"/>
      <c r="C80" s="166" t="s">
        <v>112</v>
      </c>
      <c r="D80" s="167" t="s">
        <v>63</v>
      </c>
      <c r="E80" s="167" t="s">
        <v>59</v>
      </c>
      <c r="F80" s="167" t="s">
        <v>113</v>
      </c>
      <c r="G80" s="167" t="s">
        <v>114</v>
      </c>
      <c r="H80" s="167" t="s">
        <v>115</v>
      </c>
      <c r="I80" s="168" t="s">
        <v>116</v>
      </c>
      <c r="J80" s="167" t="s">
        <v>102</v>
      </c>
      <c r="K80" s="169" t="s">
        <v>117</v>
      </c>
      <c r="L80" s="170"/>
      <c r="M80" s="80" t="s">
        <v>118</v>
      </c>
      <c r="N80" s="81" t="s">
        <v>48</v>
      </c>
      <c r="O80" s="81" t="s">
        <v>119</v>
      </c>
      <c r="P80" s="81" t="s">
        <v>120</v>
      </c>
      <c r="Q80" s="81" t="s">
        <v>121</v>
      </c>
      <c r="R80" s="81" t="s">
        <v>122</v>
      </c>
      <c r="S80" s="81" t="s">
        <v>123</v>
      </c>
      <c r="T80" s="82" t="s">
        <v>124</v>
      </c>
    </row>
    <row r="81" spans="2:65" s="1" customFormat="1" ht="29.25" customHeight="1">
      <c r="B81" s="40"/>
      <c r="C81" s="86" t="s">
        <v>103</v>
      </c>
      <c r="D81" s="62"/>
      <c r="E81" s="62"/>
      <c r="F81" s="62"/>
      <c r="G81" s="62"/>
      <c r="H81" s="62"/>
      <c r="I81" s="162"/>
      <c r="J81" s="171">
        <f>BK81</f>
        <v>0</v>
      </c>
      <c r="K81" s="62"/>
      <c r="L81" s="60"/>
      <c r="M81" s="83"/>
      <c r="N81" s="84"/>
      <c r="O81" s="84"/>
      <c r="P81" s="172">
        <f>P82</f>
        <v>0</v>
      </c>
      <c r="Q81" s="84"/>
      <c r="R81" s="172">
        <f>R82</f>
        <v>0</v>
      </c>
      <c r="S81" s="84"/>
      <c r="T81" s="173">
        <f>T82</f>
        <v>0</v>
      </c>
      <c r="AT81" s="23" t="s">
        <v>77</v>
      </c>
      <c r="AU81" s="23" t="s">
        <v>104</v>
      </c>
      <c r="BK81" s="174">
        <f>BK82</f>
        <v>0</v>
      </c>
    </row>
    <row r="82" spans="2:65" s="10" customFormat="1" ht="37.35" customHeight="1">
      <c r="B82" s="175"/>
      <c r="C82" s="176"/>
      <c r="D82" s="177" t="s">
        <v>77</v>
      </c>
      <c r="E82" s="178" t="s">
        <v>318</v>
      </c>
      <c r="F82" s="178" t="s">
        <v>89</v>
      </c>
      <c r="G82" s="176"/>
      <c r="H82" s="176"/>
      <c r="I82" s="179"/>
      <c r="J82" s="180">
        <f>BK82</f>
        <v>0</v>
      </c>
      <c r="K82" s="176"/>
      <c r="L82" s="181"/>
      <c r="M82" s="182"/>
      <c r="N82" s="183"/>
      <c r="O82" s="183"/>
      <c r="P82" s="184">
        <f>P83+P86+P88+P90</f>
        <v>0</v>
      </c>
      <c r="Q82" s="183"/>
      <c r="R82" s="184">
        <f>R83+R86+R88+R90</f>
        <v>0</v>
      </c>
      <c r="S82" s="183"/>
      <c r="T82" s="185">
        <f>T83+T86+T88+T90</f>
        <v>0</v>
      </c>
      <c r="AR82" s="186" t="s">
        <v>159</v>
      </c>
      <c r="AT82" s="187" t="s">
        <v>77</v>
      </c>
      <c r="AU82" s="187" t="s">
        <v>78</v>
      </c>
      <c r="AY82" s="186" t="s">
        <v>127</v>
      </c>
      <c r="BK82" s="188">
        <f>BK83+BK86+BK88+BK90</f>
        <v>0</v>
      </c>
    </row>
    <row r="83" spans="2:65" s="10" customFormat="1" ht="19.899999999999999" customHeight="1">
      <c r="B83" s="175"/>
      <c r="C83" s="176"/>
      <c r="D83" s="189" t="s">
        <v>77</v>
      </c>
      <c r="E83" s="190" t="s">
        <v>319</v>
      </c>
      <c r="F83" s="190" t="s">
        <v>320</v>
      </c>
      <c r="G83" s="176"/>
      <c r="H83" s="176"/>
      <c r="I83" s="179"/>
      <c r="J83" s="191">
        <f>BK83</f>
        <v>0</v>
      </c>
      <c r="K83" s="176"/>
      <c r="L83" s="181"/>
      <c r="M83" s="182"/>
      <c r="N83" s="183"/>
      <c r="O83" s="183"/>
      <c r="P83" s="184">
        <f>SUM(P84:P85)</f>
        <v>0</v>
      </c>
      <c r="Q83" s="183"/>
      <c r="R83" s="184">
        <f>SUM(R84:R85)</f>
        <v>0</v>
      </c>
      <c r="S83" s="183"/>
      <c r="T83" s="185">
        <f>SUM(T84:T85)</f>
        <v>0</v>
      </c>
      <c r="AR83" s="186" t="s">
        <v>159</v>
      </c>
      <c r="AT83" s="187" t="s">
        <v>77</v>
      </c>
      <c r="AU83" s="187" t="s">
        <v>24</v>
      </c>
      <c r="AY83" s="186" t="s">
        <v>127</v>
      </c>
      <c r="BK83" s="188">
        <f>SUM(BK84:BK85)</f>
        <v>0</v>
      </c>
    </row>
    <row r="84" spans="2:65" s="1" customFormat="1" ht="22.5" customHeight="1">
      <c r="B84" s="40"/>
      <c r="C84" s="192" t="s">
        <v>134</v>
      </c>
      <c r="D84" s="192" t="s">
        <v>129</v>
      </c>
      <c r="E84" s="193" t="s">
        <v>321</v>
      </c>
      <c r="F84" s="194" t="s">
        <v>322</v>
      </c>
      <c r="G84" s="195" t="s">
        <v>323</v>
      </c>
      <c r="H84" s="248"/>
      <c r="I84" s="197"/>
      <c r="J84" s="198">
        <f>ROUND(I84*H84,2)</f>
        <v>0</v>
      </c>
      <c r="K84" s="194" t="s">
        <v>133</v>
      </c>
      <c r="L84" s="60"/>
      <c r="M84" s="199" t="s">
        <v>22</v>
      </c>
      <c r="N84" s="200" t="s">
        <v>49</v>
      </c>
      <c r="O84" s="41"/>
      <c r="P84" s="201">
        <f>O84*H84</f>
        <v>0</v>
      </c>
      <c r="Q84" s="201">
        <v>0</v>
      </c>
      <c r="R84" s="201">
        <f>Q84*H84</f>
        <v>0</v>
      </c>
      <c r="S84" s="201">
        <v>0</v>
      </c>
      <c r="T84" s="202">
        <f>S84*H84</f>
        <v>0</v>
      </c>
      <c r="AR84" s="23" t="s">
        <v>324</v>
      </c>
      <c r="AT84" s="23" t="s">
        <v>129</v>
      </c>
      <c r="AU84" s="23" t="s">
        <v>87</v>
      </c>
      <c r="AY84" s="23" t="s">
        <v>127</v>
      </c>
      <c r="BE84" s="203">
        <f>IF(N84="základní",J84,0)</f>
        <v>0</v>
      </c>
      <c r="BF84" s="203">
        <f>IF(N84="snížená",J84,0)</f>
        <v>0</v>
      </c>
      <c r="BG84" s="203">
        <f>IF(N84="zákl. přenesená",J84,0)</f>
        <v>0</v>
      </c>
      <c r="BH84" s="203">
        <f>IF(N84="sníž. přenesená",J84,0)</f>
        <v>0</v>
      </c>
      <c r="BI84" s="203">
        <f>IF(N84="nulová",J84,0)</f>
        <v>0</v>
      </c>
      <c r="BJ84" s="23" t="s">
        <v>24</v>
      </c>
      <c r="BK84" s="203">
        <f>ROUND(I84*H84,2)</f>
        <v>0</v>
      </c>
      <c r="BL84" s="23" t="s">
        <v>324</v>
      </c>
      <c r="BM84" s="23" t="s">
        <v>325</v>
      </c>
    </row>
    <row r="85" spans="2:65" s="1" customFormat="1" ht="22.5" customHeight="1">
      <c r="B85" s="40"/>
      <c r="C85" s="192" t="s">
        <v>87</v>
      </c>
      <c r="D85" s="192" t="s">
        <v>129</v>
      </c>
      <c r="E85" s="193" t="s">
        <v>326</v>
      </c>
      <c r="F85" s="194" t="s">
        <v>327</v>
      </c>
      <c r="G85" s="195" t="s">
        <v>323</v>
      </c>
      <c r="H85" s="248"/>
      <c r="I85" s="197"/>
      <c r="J85" s="198">
        <f>ROUND(I85*H85,2)</f>
        <v>0</v>
      </c>
      <c r="K85" s="194" t="s">
        <v>133</v>
      </c>
      <c r="L85" s="60"/>
      <c r="M85" s="199" t="s">
        <v>22</v>
      </c>
      <c r="N85" s="200" t="s">
        <v>49</v>
      </c>
      <c r="O85" s="41"/>
      <c r="P85" s="201">
        <f>O85*H85</f>
        <v>0</v>
      </c>
      <c r="Q85" s="201">
        <v>0</v>
      </c>
      <c r="R85" s="201">
        <f>Q85*H85</f>
        <v>0</v>
      </c>
      <c r="S85" s="201">
        <v>0</v>
      </c>
      <c r="T85" s="202">
        <f>S85*H85</f>
        <v>0</v>
      </c>
      <c r="AR85" s="23" t="s">
        <v>324</v>
      </c>
      <c r="AT85" s="23" t="s">
        <v>129</v>
      </c>
      <c r="AU85" s="23" t="s">
        <v>87</v>
      </c>
      <c r="AY85" s="23" t="s">
        <v>127</v>
      </c>
      <c r="BE85" s="203">
        <f>IF(N85="základní",J85,0)</f>
        <v>0</v>
      </c>
      <c r="BF85" s="203">
        <f>IF(N85="snížená",J85,0)</f>
        <v>0</v>
      </c>
      <c r="BG85" s="203">
        <f>IF(N85="zákl. přenesená",J85,0)</f>
        <v>0</v>
      </c>
      <c r="BH85" s="203">
        <f>IF(N85="sníž. přenesená",J85,0)</f>
        <v>0</v>
      </c>
      <c r="BI85" s="203">
        <f>IF(N85="nulová",J85,0)</f>
        <v>0</v>
      </c>
      <c r="BJ85" s="23" t="s">
        <v>24</v>
      </c>
      <c r="BK85" s="203">
        <f>ROUND(I85*H85,2)</f>
        <v>0</v>
      </c>
      <c r="BL85" s="23" t="s">
        <v>324</v>
      </c>
      <c r="BM85" s="23" t="s">
        <v>328</v>
      </c>
    </row>
    <row r="86" spans="2:65" s="10" customFormat="1" ht="29.85" customHeight="1">
      <c r="B86" s="175"/>
      <c r="C86" s="176"/>
      <c r="D86" s="189" t="s">
        <v>77</v>
      </c>
      <c r="E86" s="190" t="s">
        <v>329</v>
      </c>
      <c r="F86" s="190" t="s">
        <v>330</v>
      </c>
      <c r="G86" s="176"/>
      <c r="H86" s="176"/>
      <c r="I86" s="179"/>
      <c r="J86" s="191">
        <f>BK86</f>
        <v>0</v>
      </c>
      <c r="K86" s="176"/>
      <c r="L86" s="181"/>
      <c r="M86" s="182"/>
      <c r="N86" s="183"/>
      <c r="O86" s="183"/>
      <c r="P86" s="184">
        <f>P87</f>
        <v>0</v>
      </c>
      <c r="Q86" s="183"/>
      <c r="R86" s="184">
        <f>R87</f>
        <v>0</v>
      </c>
      <c r="S86" s="183"/>
      <c r="T86" s="185">
        <f>T87</f>
        <v>0</v>
      </c>
      <c r="AR86" s="186" t="s">
        <v>159</v>
      </c>
      <c r="AT86" s="187" t="s">
        <v>77</v>
      </c>
      <c r="AU86" s="187" t="s">
        <v>24</v>
      </c>
      <c r="AY86" s="186" t="s">
        <v>127</v>
      </c>
      <c r="BK86" s="188">
        <f>BK87</f>
        <v>0</v>
      </c>
    </row>
    <row r="87" spans="2:65" s="1" customFormat="1" ht="22.5" customHeight="1">
      <c r="B87" s="40"/>
      <c r="C87" s="192" t="s">
        <v>145</v>
      </c>
      <c r="D87" s="192" t="s">
        <v>129</v>
      </c>
      <c r="E87" s="193" t="s">
        <v>331</v>
      </c>
      <c r="F87" s="194" t="s">
        <v>330</v>
      </c>
      <c r="G87" s="195" t="s">
        <v>323</v>
      </c>
      <c r="H87" s="248"/>
      <c r="I87" s="197"/>
      <c r="J87" s="198">
        <f>ROUND(I87*H87,2)</f>
        <v>0</v>
      </c>
      <c r="K87" s="194" t="s">
        <v>133</v>
      </c>
      <c r="L87" s="60"/>
      <c r="M87" s="199" t="s">
        <v>22</v>
      </c>
      <c r="N87" s="200" t="s">
        <v>49</v>
      </c>
      <c r="O87" s="41"/>
      <c r="P87" s="201">
        <f>O87*H87</f>
        <v>0</v>
      </c>
      <c r="Q87" s="201">
        <v>0</v>
      </c>
      <c r="R87" s="201">
        <f>Q87*H87</f>
        <v>0</v>
      </c>
      <c r="S87" s="201">
        <v>0</v>
      </c>
      <c r="T87" s="202">
        <f>S87*H87</f>
        <v>0</v>
      </c>
      <c r="AR87" s="23" t="s">
        <v>324</v>
      </c>
      <c r="AT87" s="23" t="s">
        <v>129</v>
      </c>
      <c r="AU87" s="23" t="s">
        <v>87</v>
      </c>
      <c r="AY87" s="23" t="s">
        <v>127</v>
      </c>
      <c r="BE87" s="203">
        <f>IF(N87="základní",J87,0)</f>
        <v>0</v>
      </c>
      <c r="BF87" s="203">
        <f>IF(N87="snížená",J87,0)</f>
        <v>0</v>
      </c>
      <c r="BG87" s="203">
        <f>IF(N87="zákl. přenesená",J87,0)</f>
        <v>0</v>
      </c>
      <c r="BH87" s="203">
        <f>IF(N87="sníž. přenesená",J87,0)</f>
        <v>0</v>
      </c>
      <c r="BI87" s="203">
        <f>IF(N87="nulová",J87,0)</f>
        <v>0</v>
      </c>
      <c r="BJ87" s="23" t="s">
        <v>24</v>
      </c>
      <c r="BK87" s="203">
        <f>ROUND(I87*H87,2)</f>
        <v>0</v>
      </c>
      <c r="BL87" s="23" t="s">
        <v>324</v>
      </c>
      <c r="BM87" s="23" t="s">
        <v>332</v>
      </c>
    </row>
    <row r="88" spans="2:65" s="10" customFormat="1" ht="29.85" customHeight="1">
      <c r="B88" s="175"/>
      <c r="C88" s="176"/>
      <c r="D88" s="189" t="s">
        <v>77</v>
      </c>
      <c r="E88" s="190" t="s">
        <v>333</v>
      </c>
      <c r="F88" s="190" t="s">
        <v>334</v>
      </c>
      <c r="G88" s="176"/>
      <c r="H88" s="176"/>
      <c r="I88" s="179"/>
      <c r="J88" s="191">
        <f>BK88</f>
        <v>0</v>
      </c>
      <c r="K88" s="176"/>
      <c r="L88" s="181"/>
      <c r="M88" s="182"/>
      <c r="N88" s="183"/>
      <c r="O88" s="183"/>
      <c r="P88" s="184">
        <f>P89</f>
        <v>0</v>
      </c>
      <c r="Q88" s="183"/>
      <c r="R88" s="184">
        <f>R89</f>
        <v>0</v>
      </c>
      <c r="S88" s="183"/>
      <c r="T88" s="185">
        <f>T89</f>
        <v>0</v>
      </c>
      <c r="AR88" s="186" t="s">
        <v>159</v>
      </c>
      <c r="AT88" s="187" t="s">
        <v>77</v>
      </c>
      <c r="AU88" s="187" t="s">
        <v>24</v>
      </c>
      <c r="AY88" s="186" t="s">
        <v>127</v>
      </c>
      <c r="BK88" s="188">
        <f>BK89</f>
        <v>0</v>
      </c>
    </row>
    <row r="89" spans="2:65" s="1" customFormat="1" ht="22.5" customHeight="1">
      <c r="B89" s="40"/>
      <c r="C89" s="192" t="s">
        <v>171</v>
      </c>
      <c r="D89" s="192" t="s">
        <v>129</v>
      </c>
      <c r="E89" s="193" t="s">
        <v>335</v>
      </c>
      <c r="F89" s="194" t="s">
        <v>336</v>
      </c>
      <c r="G89" s="195" t="s">
        <v>323</v>
      </c>
      <c r="H89" s="248"/>
      <c r="I89" s="197"/>
      <c r="J89" s="198">
        <f>ROUND(I89*H89,2)</f>
        <v>0</v>
      </c>
      <c r="K89" s="194" t="s">
        <v>133</v>
      </c>
      <c r="L89" s="60"/>
      <c r="M89" s="199" t="s">
        <v>22</v>
      </c>
      <c r="N89" s="200" t="s">
        <v>49</v>
      </c>
      <c r="O89" s="41"/>
      <c r="P89" s="201">
        <f>O89*H89</f>
        <v>0</v>
      </c>
      <c r="Q89" s="201">
        <v>0</v>
      </c>
      <c r="R89" s="201">
        <f>Q89*H89</f>
        <v>0</v>
      </c>
      <c r="S89" s="201">
        <v>0</v>
      </c>
      <c r="T89" s="202">
        <f>S89*H89</f>
        <v>0</v>
      </c>
      <c r="AR89" s="23" t="s">
        <v>324</v>
      </c>
      <c r="AT89" s="23" t="s">
        <v>129</v>
      </c>
      <c r="AU89" s="23" t="s">
        <v>87</v>
      </c>
      <c r="AY89" s="23" t="s">
        <v>127</v>
      </c>
      <c r="BE89" s="203">
        <f>IF(N89="základní",J89,0)</f>
        <v>0</v>
      </c>
      <c r="BF89" s="203">
        <f>IF(N89="snížená",J89,0)</f>
        <v>0</v>
      </c>
      <c r="BG89" s="203">
        <f>IF(N89="zákl. přenesená",J89,0)</f>
        <v>0</v>
      </c>
      <c r="BH89" s="203">
        <f>IF(N89="sníž. přenesená",J89,0)</f>
        <v>0</v>
      </c>
      <c r="BI89" s="203">
        <f>IF(N89="nulová",J89,0)</f>
        <v>0</v>
      </c>
      <c r="BJ89" s="23" t="s">
        <v>24</v>
      </c>
      <c r="BK89" s="203">
        <f>ROUND(I89*H89,2)</f>
        <v>0</v>
      </c>
      <c r="BL89" s="23" t="s">
        <v>324</v>
      </c>
      <c r="BM89" s="23" t="s">
        <v>337</v>
      </c>
    </row>
    <row r="90" spans="2:65" s="10" customFormat="1" ht="29.85" customHeight="1">
      <c r="B90" s="175"/>
      <c r="C90" s="176"/>
      <c r="D90" s="189" t="s">
        <v>77</v>
      </c>
      <c r="E90" s="190" t="s">
        <v>338</v>
      </c>
      <c r="F90" s="190" t="s">
        <v>339</v>
      </c>
      <c r="G90" s="176"/>
      <c r="H90" s="176"/>
      <c r="I90" s="179"/>
      <c r="J90" s="191">
        <f>BK90</f>
        <v>0</v>
      </c>
      <c r="K90" s="176"/>
      <c r="L90" s="181"/>
      <c r="M90" s="182"/>
      <c r="N90" s="183"/>
      <c r="O90" s="183"/>
      <c r="P90" s="184">
        <f>P91</f>
        <v>0</v>
      </c>
      <c r="Q90" s="183"/>
      <c r="R90" s="184">
        <f>R91</f>
        <v>0</v>
      </c>
      <c r="S90" s="183"/>
      <c r="T90" s="185">
        <f>T91</f>
        <v>0</v>
      </c>
      <c r="AR90" s="186" t="s">
        <v>159</v>
      </c>
      <c r="AT90" s="187" t="s">
        <v>77</v>
      </c>
      <c r="AU90" s="187" t="s">
        <v>24</v>
      </c>
      <c r="AY90" s="186" t="s">
        <v>127</v>
      </c>
      <c r="BK90" s="188">
        <f>BK91</f>
        <v>0</v>
      </c>
    </row>
    <row r="91" spans="2:65" s="1" customFormat="1" ht="22.5" customHeight="1">
      <c r="B91" s="40"/>
      <c r="C91" s="192" t="s">
        <v>165</v>
      </c>
      <c r="D91" s="192" t="s">
        <v>129</v>
      </c>
      <c r="E91" s="193" t="s">
        <v>340</v>
      </c>
      <c r="F91" s="194" t="s">
        <v>341</v>
      </c>
      <c r="G91" s="195" t="s">
        <v>323</v>
      </c>
      <c r="H91" s="248"/>
      <c r="I91" s="197"/>
      <c r="J91" s="198">
        <f>ROUND(I91*H91,2)</f>
        <v>0</v>
      </c>
      <c r="K91" s="194" t="s">
        <v>22</v>
      </c>
      <c r="L91" s="60"/>
      <c r="M91" s="199" t="s">
        <v>22</v>
      </c>
      <c r="N91" s="249" t="s">
        <v>49</v>
      </c>
      <c r="O91" s="246"/>
      <c r="P91" s="250">
        <f>O91*H91</f>
        <v>0</v>
      </c>
      <c r="Q91" s="250">
        <v>0</v>
      </c>
      <c r="R91" s="250">
        <f>Q91*H91</f>
        <v>0</v>
      </c>
      <c r="S91" s="250">
        <v>0</v>
      </c>
      <c r="T91" s="251">
        <f>S91*H91</f>
        <v>0</v>
      </c>
      <c r="AR91" s="23" t="s">
        <v>324</v>
      </c>
      <c r="AT91" s="23" t="s">
        <v>129</v>
      </c>
      <c r="AU91" s="23" t="s">
        <v>87</v>
      </c>
      <c r="AY91" s="23" t="s">
        <v>127</v>
      </c>
      <c r="BE91" s="203">
        <f>IF(N91="základní",J91,0)</f>
        <v>0</v>
      </c>
      <c r="BF91" s="203">
        <f>IF(N91="snížená",J91,0)</f>
        <v>0</v>
      </c>
      <c r="BG91" s="203">
        <f>IF(N91="zákl. přenesená",J91,0)</f>
        <v>0</v>
      </c>
      <c r="BH91" s="203">
        <f>IF(N91="sníž. přenesená",J91,0)</f>
        <v>0</v>
      </c>
      <c r="BI91" s="203">
        <f>IF(N91="nulová",J91,0)</f>
        <v>0</v>
      </c>
      <c r="BJ91" s="23" t="s">
        <v>24</v>
      </c>
      <c r="BK91" s="203">
        <f>ROUND(I91*H91,2)</f>
        <v>0</v>
      </c>
      <c r="BL91" s="23" t="s">
        <v>324</v>
      </c>
      <c r="BM91" s="23" t="s">
        <v>342</v>
      </c>
    </row>
    <row r="92" spans="2:65" s="1" customFormat="1" ht="6.95" customHeight="1">
      <c r="B92" s="55"/>
      <c r="C92" s="56"/>
      <c r="D92" s="56"/>
      <c r="E92" s="56"/>
      <c r="F92" s="56"/>
      <c r="G92" s="56"/>
      <c r="H92" s="56"/>
      <c r="I92" s="138"/>
      <c r="J92" s="56"/>
      <c r="K92" s="56"/>
      <c r="L92" s="60"/>
    </row>
  </sheetData>
  <sheetProtection password="CC35" sheet="1" objects="1" scenarios="1" formatCells="0" formatColumns="0" formatRows="0" sort="0" autoFilter="0"/>
  <autoFilter ref="C80:K91"/>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K216"/>
  <sheetViews>
    <sheetView showGridLines="0" zoomScaleNormal="100" workbookViewId="0"/>
  </sheetViews>
  <sheetFormatPr defaultRowHeight="13.5"/>
  <cols>
    <col min="1" max="1" width="8.33203125" style="252" customWidth="1"/>
    <col min="2" max="2" width="1.6640625" style="252" customWidth="1"/>
    <col min="3" max="4" width="5" style="252" customWidth="1"/>
    <col min="5" max="5" width="11.6640625" style="252" customWidth="1"/>
    <col min="6" max="6" width="9.1640625" style="252" customWidth="1"/>
    <col min="7" max="7" width="5" style="252" customWidth="1"/>
    <col min="8" max="8" width="77.83203125" style="252" customWidth="1"/>
    <col min="9" max="10" width="20" style="252" customWidth="1"/>
    <col min="11" max="11" width="1.6640625" style="252" customWidth="1"/>
  </cols>
  <sheetData>
    <row r="1" spans="2:11" ht="37.5" customHeight="1"/>
    <row r="2" spans="2:11" ht="7.5" customHeight="1">
      <c r="B2" s="253"/>
      <c r="C2" s="254"/>
      <c r="D2" s="254"/>
      <c r="E2" s="254"/>
      <c r="F2" s="254"/>
      <c r="G2" s="254"/>
      <c r="H2" s="254"/>
      <c r="I2" s="254"/>
      <c r="J2" s="254"/>
      <c r="K2" s="255"/>
    </row>
    <row r="3" spans="2:11" s="14" customFormat="1" ht="45" customHeight="1">
      <c r="B3" s="256"/>
      <c r="C3" s="379" t="s">
        <v>343</v>
      </c>
      <c r="D3" s="379"/>
      <c r="E3" s="379"/>
      <c r="F3" s="379"/>
      <c r="G3" s="379"/>
      <c r="H3" s="379"/>
      <c r="I3" s="379"/>
      <c r="J3" s="379"/>
      <c r="K3" s="257"/>
    </row>
    <row r="4" spans="2:11" ht="25.5" customHeight="1">
      <c r="B4" s="258"/>
      <c r="C4" s="383" t="s">
        <v>344</v>
      </c>
      <c r="D4" s="383"/>
      <c r="E4" s="383"/>
      <c r="F4" s="383"/>
      <c r="G4" s="383"/>
      <c r="H4" s="383"/>
      <c r="I4" s="383"/>
      <c r="J4" s="383"/>
      <c r="K4" s="259"/>
    </row>
    <row r="5" spans="2:11" ht="5.25" customHeight="1">
      <c r="B5" s="258"/>
      <c r="C5" s="260"/>
      <c r="D5" s="260"/>
      <c r="E5" s="260"/>
      <c r="F5" s="260"/>
      <c r="G5" s="260"/>
      <c r="H5" s="260"/>
      <c r="I5" s="260"/>
      <c r="J5" s="260"/>
      <c r="K5" s="259"/>
    </row>
    <row r="6" spans="2:11" ht="15" customHeight="1">
      <c r="B6" s="258"/>
      <c r="C6" s="382" t="s">
        <v>345</v>
      </c>
      <c r="D6" s="382"/>
      <c r="E6" s="382"/>
      <c r="F6" s="382"/>
      <c r="G6" s="382"/>
      <c r="H6" s="382"/>
      <c r="I6" s="382"/>
      <c r="J6" s="382"/>
      <c r="K6" s="259"/>
    </row>
    <row r="7" spans="2:11" ht="15" customHeight="1">
      <c r="B7" s="262"/>
      <c r="C7" s="382" t="s">
        <v>346</v>
      </c>
      <c r="D7" s="382"/>
      <c r="E7" s="382"/>
      <c r="F7" s="382"/>
      <c r="G7" s="382"/>
      <c r="H7" s="382"/>
      <c r="I7" s="382"/>
      <c r="J7" s="382"/>
      <c r="K7" s="259"/>
    </row>
    <row r="8" spans="2:11" ht="12.75" customHeight="1">
      <c r="B8" s="262"/>
      <c r="C8" s="261"/>
      <c r="D8" s="261"/>
      <c r="E8" s="261"/>
      <c r="F8" s="261"/>
      <c r="G8" s="261"/>
      <c r="H8" s="261"/>
      <c r="I8" s="261"/>
      <c r="J8" s="261"/>
      <c r="K8" s="259"/>
    </row>
    <row r="9" spans="2:11" ht="15" customHeight="1">
      <c r="B9" s="262"/>
      <c r="C9" s="382" t="s">
        <v>347</v>
      </c>
      <c r="D9" s="382"/>
      <c r="E9" s="382"/>
      <c r="F9" s="382"/>
      <c r="G9" s="382"/>
      <c r="H9" s="382"/>
      <c r="I9" s="382"/>
      <c r="J9" s="382"/>
      <c r="K9" s="259"/>
    </row>
    <row r="10" spans="2:11" ht="15" customHeight="1">
      <c r="B10" s="262"/>
      <c r="C10" s="261"/>
      <c r="D10" s="382" t="s">
        <v>348</v>
      </c>
      <c r="E10" s="382"/>
      <c r="F10" s="382"/>
      <c r="G10" s="382"/>
      <c r="H10" s="382"/>
      <c r="I10" s="382"/>
      <c r="J10" s="382"/>
      <c r="K10" s="259"/>
    </row>
    <row r="11" spans="2:11" ht="15" customHeight="1">
      <c r="B11" s="262"/>
      <c r="C11" s="263"/>
      <c r="D11" s="382" t="s">
        <v>349</v>
      </c>
      <c r="E11" s="382"/>
      <c r="F11" s="382"/>
      <c r="G11" s="382"/>
      <c r="H11" s="382"/>
      <c r="I11" s="382"/>
      <c r="J11" s="382"/>
      <c r="K11" s="259"/>
    </row>
    <row r="12" spans="2:11" ht="12.75" customHeight="1">
      <c r="B12" s="262"/>
      <c r="C12" s="263"/>
      <c r="D12" s="263"/>
      <c r="E12" s="263"/>
      <c r="F12" s="263"/>
      <c r="G12" s="263"/>
      <c r="H12" s="263"/>
      <c r="I12" s="263"/>
      <c r="J12" s="263"/>
      <c r="K12" s="259"/>
    </row>
    <row r="13" spans="2:11" ht="15" customHeight="1">
      <c r="B13" s="262"/>
      <c r="C13" s="263"/>
      <c r="D13" s="382" t="s">
        <v>350</v>
      </c>
      <c r="E13" s="382"/>
      <c r="F13" s="382"/>
      <c r="G13" s="382"/>
      <c r="H13" s="382"/>
      <c r="I13" s="382"/>
      <c r="J13" s="382"/>
      <c r="K13" s="259"/>
    </row>
    <row r="14" spans="2:11" ht="15" customHeight="1">
      <c r="B14" s="262"/>
      <c r="C14" s="263"/>
      <c r="D14" s="382" t="s">
        <v>351</v>
      </c>
      <c r="E14" s="382"/>
      <c r="F14" s="382"/>
      <c r="G14" s="382"/>
      <c r="H14" s="382"/>
      <c r="I14" s="382"/>
      <c r="J14" s="382"/>
      <c r="K14" s="259"/>
    </row>
    <row r="15" spans="2:11" ht="15" customHeight="1">
      <c r="B15" s="262"/>
      <c r="C15" s="263"/>
      <c r="D15" s="382" t="s">
        <v>352</v>
      </c>
      <c r="E15" s="382"/>
      <c r="F15" s="382"/>
      <c r="G15" s="382"/>
      <c r="H15" s="382"/>
      <c r="I15" s="382"/>
      <c r="J15" s="382"/>
      <c r="K15" s="259"/>
    </row>
    <row r="16" spans="2:11" ht="15" customHeight="1">
      <c r="B16" s="262"/>
      <c r="C16" s="263"/>
      <c r="D16" s="263"/>
      <c r="E16" s="264" t="s">
        <v>85</v>
      </c>
      <c r="F16" s="382" t="s">
        <v>353</v>
      </c>
      <c r="G16" s="382"/>
      <c r="H16" s="382"/>
      <c r="I16" s="382"/>
      <c r="J16" s="382"/>
      <c r="K16" s="259"/>
    </row>
    <row r="17" spans="2:11" ht="15" customHeight="1">
      <c r="B17" s="262"/>
      <c r="C17" s="263"/>
      <c r="D17" s="263"/>
      <c r="E17" s="264" t="s">
        <v>354</v>
      </c>
      <c r="F17" s="382" t="s">
        <v>355</v>
      </c>
      <c r="G17" s="382"/>
      <c r="H17" s="382"/>
      <c r="I17" s="382"/>
      <c r="J17" s="382"/>
      <c r="K17" s="259"/>
    </row>
    <row r="18" spans="2:11" ht="15" customHeight="1">
      <c r="B18" s="262"/>
      <c r="C18" s="263"/>
      <c r="D18" s="263"/>
      <c r="E18" s="264" t="s">
        <v>356</v>
      </c>
      <c r="F18" s="382" t="s">
        <v>357</v>
      </c>
      <c r="G18" s="382"/>
      <c r="H18" s="382"/>
      <c r="I18" s="382"/>
      <c r="J18" s="382"/>
      <c r="K18" s="259"/>
    </row>
    <row r="19" spans="2:11" ht="15" customHeight="1">
      <c r="B19" s="262"/>
      <c r="C19" s="263"/>
      <c r="D19" s="263"/>
      <c r="E19" s="264" t="s">
        <v>358</v>
      </c>
      <c r="F19" s="382" t="s">
        <v>359</v>
      </c>
      <c r="G19" s="382"/>
      <c r="H19" s="382"/>
      <c r="I19" s="382"/>
      <c r="J19" s="382"/>
      <c r="K19" s="259"/>
    </row>
    <row r="20" spans="2:11" ht="15" customHeight="1">
      <c r="B20" s="262"/>
      <c r="C20" s="263"/>
      <c r="D20" s="263"/>
      <c r="E20" s="264" t="s">
        <v>360</v>
      </c>
      <c r="F20" s="382" t="s">
        <v>361</v>
      </c>
      <c r="G20" s="382"/>
      <c r="H20" s="382"/>
      <c r="I20" s="382"/>
      <c r="J20" s="382"/>
      <c r="K20" s="259"/>
    </row>
    <row r="21" spans="2:11" ht="15" customHeight="1">
      <c r="B21" s="262"/>
      <c r="C21" s="263"/>
      <c r="D21" s="263"/>
      <c r="E21" s="264" t="s">
        <v>362</v>
      </c>
      <c r="F21" s="382" t="s">
        <v>363</v>
      </c>
      <c r="G21" s="382"/>
      <c r="H21" s="382"/>
      <c r="I21" s="382"/>
      <c r="J21" s="382"/>
      <c r="K21" s="259"/>
    </row>
    <row r="22" spans="2:11" ht="12.75" customHeight="1">
      <c r="B22" s="262"/>
      <c r="C22" s="263"/>
      <c r="D22" s="263"/>
      <c r="E22" s="263"/>
      <c r="F22" s="263"/>
      <c r="G22" s="263"/>
      <c r="H22" s="263"/>
      <c r="I22" s="263"/>
      <c r="J22" s="263"/>
      <c r="K22" s="259"/>
    </row>
    <row r="23" spans="2:11" ht="15" customHeight="1">
      <c r="B23" s="262"/>
      <c r="C23" s="382" t="s">
        <v>364</v>
      </c>
      <c r="D23" s="382"/>
      <c r="E23" s="382"/>
      <c r="F23" s="382"/>
      <c r="G23" s="382"/>
      <c r="H23" s="382"/>
      <c r="I23" s="382"/>
      <c r="J23" s="382"/>
      <c r="K23" s="259"/>
    </row>
    <row r="24" spans="2:11" ht="15" customHeight="1">
      <c r="B24" s="262"/>
      <c r="C24" s="382" t="s">
        <v>365</v>
      </c>
      <c r="D24" s="382"/>
      <c r="E24" s="382"/>
      <c r="F24" s="382"/>
      <c r="G24" s="382"/>
      <c r="H24" s="382"/>
      <c r="I24" s="382"/>
      <c r="J24" s="382"/>
      <c r="K24" s="259"/>
    </row>
    <row r="25" spans="2:11" ht="15" customHeight="1">
      <c r="B25" s="262"/>
      <c r="C25" s="261"/>
      <c r="D25" s="382" t="s">
        <v>366</v>
      </c>
      <c r="E25" s="382"/>
      <c r="F25" s="382"/>
      <c r="G25" s="382"/>
      <c r="H25" s="382"/>
      <c r="I25" s="382"/>
      <c r="J25" s="382"/>
      <c r="K25" s="259"/>
    </row>
    <row r="26" spans="2:11" ht="15" customHeight="1">
      <c r="B26" s="262"/>
      <c r="C26" s="263"/>
      <c r="D26" s="382" t="s">
        <v>367</v>
      </c>
      <c r="E26" s="382"/>
      <c r="F26" s="382"/>
      <c r="G26" s="382"/>
      <c r="H26" s="382"/>
      <c r="I26" s="382"/>
      <c r="J26" s="382"/>
      <c r="K26" s="259"/>
    </row>
    <row r="27" spans="2:11" ht="12.75" customHeight="1">
      <c r="B27" s="262"/>
      <c r="C27" s="263"/>
      <c r="D27" s="263"/>
      <c r="E27" s="263"/>
      <c r="F27" s="263"/>
      <c r="G27" s="263"/>
      <c r="H27" s="263"/>
      <c r="I27" s="263"/>
      <c r="J27" s="263"/>
      <c r="K27" s="259"/>
    </row>
    <row r="28" spans="2:11" ht="15" customHeight="1">
      <c r="B28" s="262"/>
      <c r="C28" s="263"/>
      <c r="D28" s="382" t="s">
        <v>368</v>
      </c>
      <c r="E28" s="382"/>
      <c r="F28" s="382"/>
      <c r="G28" s="382"/>
      <c r="H28" s="382"/>
      <c r="I28" s="382"/>
      <c r="J28" s="382"/>
      <c r="K28" s="259"/>
    </row>
    <row r="29" spans="2:11" ht="15" customHeight="1">
      <c r="B29" s="262"/>
      <c r="C29" s="263"/>
      <c r="D29" s="382" t="s">
        <v>369</v>
      </c>
      <c r="E29" s="382"/>
      <c r="F29" s="382"/>
      <c r="G29" s="382"/>
      <c r="H29" s="382"/>
      <c r="I29" s="382"/>
      <c r="J29" s="382"/>
      <c r="K29" s="259"/>
    </row>
    <row r="30" spans="2:11" ht="12.75" customHeight="1">
      <c r="B30" s="262"/>
      <c r="C30" s="263"/>
      <c r="D30" s="263"/>
      <c r="E30" s="263"/>
      <c r="F30" s="263"/>
      <c r="G30" s="263"/>
      <c r="H30" s="263"/>
      <c r="I30" s="263"/>
      <c r="J30" s="263"/>
      <c r="K30" s="259"/>
    </row>
    <row r="31" spans="2:11" ht="15" customHeight="1">
      <c r="B31" s="262"/>
      <c r="C31" s="263"/>
      <c r="D31" s="382" t="s">
        <v>370</v>
      </c>
      <c r="E31" s="382"/>
      <c r="F31" s="382"/>
      <c r="G31" s="382"/>
      <c r="H31" s="382"/>
      <c r="I31" s="382"/>
      <c r="J31" s="382"/>
      <c r="K31" s="259"/>
    </row>
    <row r="32" spans="2:11" ht="15" customHeight="1">
      <c r="B32" s="262"/>
      <c r="C32" s="263"/>
      <c r="D32" s="382" t="s">
        <v>371</v>
      </c>
      <c r="E32" s="382"/>
      <c r="F32" s="382"/>
      <c r="G32" s="382"/>
      <c r="H32" s="382"/>
      <c r="I32" s="382"/>
      <c r="J32" s="382"/>
      <c r="K32" s="259"/>
    </row>
    <row r="33" spans="2:11" ht="15" customHeight="1">
      <c r="B33" s="262"/>
      <c r="C33" s="263"/>
      <c r="D33" s="382" t="s">
        <v>372</v>
      </c>
      <c r="E33" s="382"/>
      <c r="F33" s="382"/>
      <c r="G33" s="382"/>
      <c r="H33" s="382"/>
      <c r="I33" s="382"/>
      <c r="J33" s="382"/>
      <c r="K33" s="259"/>
    </row>
    <row r="34" spans="2:11" ht="15" customHeight="1">
      <c r="B34" s="262"/>
      <c r="C34" s="263"/>
      <c r="D34" s="261"/>
      <c r="E34" s="265" t="s">
        <v>112</v>
      </c>
      <c r="F34" s="261"/>
      <c r="G34" s="382" t="s">
        <v>373</v>
      </c>
      <c r="H34" s="382"/>
      <c r="I34" s="382"/>
      <c r="J34" s="382"/>
      <c r="K34" s="259"/>
    </row>
    <row r="35" spans="2:11" ht="30.75" customHeight="1">
      <c r="B35" s="262"/>
      <c r="C35" s="263"/>
      <c r="D35" s="261"/>
      <c r="E35" s="265" t="s">
        <v>374</v>
      </c>
      <c r="F35" s="261"/>
      <c r="G35" s="382" t="s">
        <v>375</v>
      </c>
      <c r="H35" s="382"/>
      <c r="I35" s="382"/>
      <c r="J35" s="382"/>
      <c r="K35" s="259"/>
    </row>
    <row r="36" spans="2:11" ht="15" customHeight="1">
      <c r="B36" s="262"/>
      <c r="C36" s="263"/>
      <c r="D36" s="261"/>
      <c r="E36" s="265" t="s">
        <v>59</v>
      </c>
      <c r="F36" s="261"/>
      <c r="G36" s="382" t="s">
        <v>376</v>
      </c>
      <c r="H36" s="382"/>
      <c r="I36" s="382"/>
      <c r="J36" s="382"/>
      <c r="K36" s="259"/>
    </row>
    <row r="37" spans="2:11" ht="15" customHeight="1">
      <c r="B37" s="262"/>
      <c r="C37" s="263"/>
      <c r="D37" s="261"/>
      <c r="E37" s="265" t="s">
        <v>113</v>
      </c>
      <c r="F37" s="261"/>
      <c r="G37" s="382" t="s">
        <v>377</v>
      </c>
      <c r="H37" s="382"/>
      <c r="I37" s="382"/>
      <c r="J37" s="382"/>
      <c r="K37" s="259"/>
    </row>
    <row r="38" spans="2:11" ht="15" customHeight="1">
      <c r="B38" s="262"/>
      <c r="C38" s="263"/>
      <c r="D38" s="261"/>
      <c r="E38" s="265" t="s">
        <v>114</v>
      </c>
      <c r="F38" s="261"/>
      <c r="G38" s="382" t="s">
        <v>378</v>
      </c>
      <c r="H38" s="382"/>
      <c r="I38" s="382"/>
      <c r="J38" s="382"/>
      <c r="K38" s="259"/>
    </row>
    <row r="39" spans="2:11" ht="15" customHeight="1">
      <c r="B39" s="262"/>
      <c r="C39" s="263"/>
      <c r="D39" s="261"/>
      <c r="E39" s="265" t="s">
        <v>115</v>
      </c>
      <c r="F39" s="261"/>
      <c r="G39" s="382" t="s">
        <v>379</v>
      </c>
      <c r="H39" s="382"/>
      <c r="I39" s="382"/>
      <c r="J39" s="382"/>
      <c r="K39" s="259"/>
    </row>
    <row r="40" spans="2:11" ht="15" customHeight="1">
      <c r="B40" s="262"/>
      <c r="C40" s="263"/>
      <c r="D40" s="261"/>
      <c r="E40" s="265" t="s">
        <v>380</v>
      </c>
      <c r="F40" s="261"/>
      <c r="G40" s="382" t="s">
        <v>381</v>
      </c>
      <c r="H40" s="382"/>
      <c r="I40" s="382"/>
      <c r="J40" s="382"/>
      <c r="K40" s="259"/>
    </row>
    <row r="41" spans="2:11" ht="15" customHeight="1">
      <c r="B41" s="262"/>
      <c r="C41" s="263"/>
      <c r="D41" s="261"/>
      <c r="E41" s="265"/>
      <c r="F41" s="261"/>
      <c r="G41" s="382" t="s">
        <v>382</v>
      </c>
      <c r="H41" s="382"/>
      <c r="I41" s="382"/>
      <c r="J41" s="382"/>
      <c r="K41" s="259"/>
    </row>
    <row r="42" spans="2:11" ht="15" customHeight="1">
      <c r="B42" s="262"/>
      <c r="C42" s="263"/>
      <c r="D42" s="261"/>
      <c r="E42" s="265" t="s">
        <v>383</v>
      </c>
      <c r="F42" s="261"/>
      <c r="G42" s="382" t="s">
        <v>384</v>
      </c>
      <c r="H42" s="382"/>
      <c r="I42" s="382"/>
      <c r="J42" s="382"/>
      <c r="K42" s="259"/>
    </row>
    <row r="43" spans="2:11" ht="15" customHeight="1">
      <c r="B43" s="262"/>
      <c r="C43" s="263"/>
      <c r="D43" s="261"/>
      <c r="E43" s="265" t="s">
        <v>117</v>
      </c>
      <c r="F43" s="261"/>
      <c r="G43" s="382" t="s">
        <v>385</v>
      </c>
      <c r="H43" s="382"/>
      <c r="I43" s="382"/>
      <c r="J43" s="382"/>
      <c r="K43" s="259"/>
    </row>
    <row r="44" spans="2:11" ht="12.75" customHeight="1">
      <c r="B44" s="262"/>
      <c r="C44" s="263"/>
      <c r="D44" s="261"/>
      <c r="E44" s="261"/>
      <c r="F44" s="261"/>
      <c r="G44" s="261"/>
      <c r="H44" s="261"/>
      <c r="I44" s="261"/>
      <c r="J44" s="261"/>
      <c r="K44" s="259"/>
    </row>
    <row r="45" spans="2:11" ht="15" customHeight="1">
      <c r="B45" s="262"/>
      <c r="C45" s="263"/>
      <c r="D45" s="382" t="s">
        <v>386</v>
      </c>
      <c r="E45" s="382"/>
      <c r="F45" s="382"/>
      <c r="G45" s="382"/>
      <c r="H45" s="382"/>
      <c r="I45" s="382"/>
      <c r="J45" s="382"/>
      <c r="K45" s="259"/>
    </row>
    <row r="46" spans="2:11" ht="15" customHeight="1">
      <c r="B46" s="262"/>
      <c r="C46" s="263"/>
      <c r="D46" s="263"/>
      <c r="E46" s="382" t="s">
        <v>387</v>
      </c>
      <c r="F46" s="382"/>
      <c r="G46" s="382"/>
      <c r="H46" s="382"/>
      <c r="I46" s="382"/>
      <c r="J46" s="382"/>
      <c r="K46" s="259"/>
    </row>
    <row r="47" spans="2:11" ht="15" customHeight="1">
      <c r="B47" s="262"/>
      <c r="C47" s="263"/>
      <c r="D47" s="263"/>
      <c r="E47" s="382" t="s">
        <v>388</v>
      </c>
      <c r="F47" s="382"/>
      <c r="G47" s="382"/>
      <c r="H47" s="382"/>
      <c r="I47" s="382"/>
      <c r="J47" s="382"/>
      <c r="K47" s="259"/>
    </row>
    <row r="48" spans="2:11" ht="15" customHeight="1">
      <c r="B48" s="262"/>
      <c r="C48" s="263"/>
      <c r="D48" s="263"/>
      <c r="E48" s="382" t="s">
        <v>389</v>
      </c>
      <c r="F48" s="382"/>
      <c r="G48" s="382"/>
      <c r="H48" s="382"/>
      <c r="I48" s="382"/>
      <c r="J48" s="382"/>
      <c r="K48" s="259"/>
    </row>
    <row r="49" spans="2:11" ht="15" customHeight="1">
      <c r="B49" s="262"/>
      <c r="C49" s="263"/>
      <c r="D49" s="382" t="s">
        <v>390</v>
      </c>
      <c r="E49" s="382"/>
      <c r="F49" s="382"/>
      <c r="G49" s="382"/>
      <c r="H49" s="382"/>
      <c r="I49" s="382"/>
      <c r="J49" s="382"/>
      <c r="K49" s="259"/>
    </row>
    <row r="50" spans="2:11" ht="25.5" customHeight="1">
      <c r="B50" s="258"/>
      <c r="C50" s="383" t="s">
        <v>391</v>
      </c>
      <c r="D50" s="383"/>
      <c r="E50" s="383"/>
      <c r="F50" s="383"/>
      <c r="G50" s="383"/>
      <c r="H50" s="383"/>
      <c r="I50" s="383"/>
      <c r="J50" s="383"/>
      <c r="K50" s="259"/>
    </row>
    <row r="51" spans="2:11" ht="5.25" customHeight="1">
      <c r="B51" s="258"/>
      <c r="C51" s="260"/>
      <c r="D51" s="260"/>
      <c r="E51" s="260"/>
      <c r="F51" s="260"/>
      <c r="G51" s="260"/>
      <c r="H51" s="260"/>
      <c r="I51" s="260"/>
      <c r="J51" s="260"/>
      <c r="K51" s="259"/>
    </row>
    <row r="52" spans="2:11" ht="15" customHeight="1">
      <c r="B52" s="258"/>
      <c r="C52" s="382" t="s">
        <v>392</v>
      </c>
      <c r="D52" s="382"/>
      <c r="E52" s="382"/>
      <c r="F52" s="382"/>
      <c r="G52" s="382"/>
      <c r="H52" s="382"/>
      <c r="I52" s="382"/>
      <c r="J52" s="382"/>
      <c r="K52" s="259"/>
    </row>
    <row r="53" spans="2:11" ht="15" customHeight="1">
      <c r="B53" s="258"/>
      <c r="C53" s="382" t="s">
        <v>393</v>
      </c>
      <c r="D53" s="382"/>
      <c r="E53" s="382"/>
      <c r="F53" s="382"/>
      <c r="G53" s="382"/>
      <c r="H53" s="382"/>
      <c r="I53" s="382"/>
      <c r="J53" s="382"/>
      <c r="K53" s="259"/>
    </row>
    <row r="54" spans="2:11" ht="12.75" customHeight="1">
      <c r="B54" s="258"/>
      <c r="C54" s="261"/>
      <c r="D54" s="261"/>
      <c r="E54" s="261"/>
      <c r="F54" s="261"/>
      <c r="G54" s="261"/>
      <c r="H54" s="261"/>
      <c r="I54" s="261"/>
      <c r="J54" s="261"/>
      <c r="K54" s="259"/>
    </row>
    <row r="55" spans="2:11" ht="15" customHeight="1">
      <c r="B55" s="258"/>
      <c r="C55" s="382" t="s">
        <v>394</v>
      </c>
      <c r="D55" s="382"/>
      <c r="E55" s="382"/>
      <c r="F55" s="382"/>
      <c r="G55" s="382"/>
      <c r="H55" s="382"/>
      <c r="I55" s="382"/>
      <c r="J55" s="382"/>
      <c r="K55" s="259"/>
    </row>
    <row r="56" spans="2:11" ht="15" customHeight="1">
      <c r="B56" s="258"/>
      <c r="C56" s="263"/>
      <c r="D56" s="382" t="s">
        <v>395</v>
      </c>
      <c r="E56" s="382"/>
      <c r="F56" s="382"/>
      <c r="G56" s="382"/>
      <c r="H56" s="382"/>
      <c r="I56" s="382"/>
      <c r="J56" s="382"/>
      <c r="K56" s="259"/>
    </row>
    <row r="57" spans="2:11" ht="15" customHeight="1">
      <c r="B57" s="258"/>
      <c r="C57" s="263"/>
      <c r="D57" s="382" t="s">
        <v>396</v>
      </c>
      <c r="E57" s="382"/>
      <c r="F57" s="382"/>
      <c r="G57" s="382"/>
      <c r="H57" s="382"/>
      <c r="I57" s="382"/>
      <c r="J57" s="382"/>
      <c r="K57" s="259"/>
    </row>
    <row r="58" spans="2:11" ht="15" customHeight="1">
      <c r="B58" s="258"/>
      <c r="C58" s="263"/>
      <c r="D58" s="382" t="s">
        <v>397</v>
      </c>
      <c r="E58" s="382"/>
      <c r="F58" s="382"/>
      <c r="G58" s="382"/>
      <c r="H58" s="382"/>
      <c r="I58" s="382"/>
      <c r="J58" s="382"/>
      <c r="K58" s="259"/>
    </row>
    <row r="59" spans="2:11" ht="15" customHeight="1">
      <c r="B59" s="258"/>
      <c r="C59" s="263"/>
      <c r="D59" s="382" t="s">
        <v>398</v>
      </c>
      <c r="E59" s="382"/>
      <c r="F59" s="382"/>
      <c r="G59" s="382"/>
      <c r="H59" s="382"/>
      <c r="I59" s="382"/>
      <c r="J59" s="382"/>
      <c r="K59" s="259"/>
    </row>
    <row r="60" spans="2:11" ht="15" customHeight="1">
      <c r="B60" s="258"/>
      <c r="C60" s="263"/>
      <c r="D60" s="381" t="s">
        <v>399</v>
      </c>
      <c r="E60" s="381"/>
      <c r="F60" s="381"/>
      <c r="G60" s="381"/>
      <c r="H60" s="381"/>
      <c r="I60" s="381"/>
      <c r="J60" s="381"/>
      <c r="K60" s="259"/>
    </row>
    <row r="61" spans="2:11" ht="15" customHeight="1">
      <c r="B61" s="258"/>
      <c r="C61" s="263"/>
      <c r="D61" s="382" t="s">
        <v>400</v>
      </c>
      <c r="E61" s="382"/>
      <c r="F61" s="382"/>
      <c r="G61" s="382"/>
      <c r="H61" s="382"/>
      <c r="I61" s="382"/>
      <c r="J61" s="382"/>
      <c r="K61" s="259"/>
    </row>
    <row r="62" spans="2:11" ht="12.75" customHeight="1">
      <c r="B62" s="258"/>
      <c r="C62" s="263"/>
      <c r="D62" s="263"/>
      <c r="E62" s="266"/>
      <c r="F62" s="263"/>
      <c r="G62" s="263"/>
      <c r="H62" s="263"/>
      <c r="I62" s="263"/>
      <c r="J62" s="263"/>
      <c r="K62" s="259"/>
    </row>
    <row r="63" spans="2:11" ht="15" customHeight="1">
      <c r="B63" s="258"/>
      <c r="C63" s="263"/>
      <c r="D63" s="382" t="s">
        <v>401</v>
      </c>
      <c r="E63" s="382"/>
      <c r="F63" s="382"/>
      <c r="G63" s="382"/>
      <c r="H63" s="382"/>
      <c r="I63" s="382"/>
      <c r="J63" s="382"/>
      <c r="K63" s="259"/>
    </row>
    <row r="64" spans="2:11" ht="15" customHeight="1">
      <c r="B64" s="258"/>
      <c r="C64" s="263"/>
      <c r="D64" s="381" t="s">
        <v>402</v>
      </c>
      <c r="E64" s="381"/>
      <c r="F64" s="381"/>
      <c r="G64" s="381"/>
      <c r="H64" s="381"/>
      <c r="I64" s="381"/>
      <c r="J64" s="381"/>
      <c r="K64" s="259"/>
    </row>
    <row r="65" spans="2:11" ht="15" customHeight="1">
      <c r="B65" s="258"/>
      <c r="C65" s="263"/>
      <c r="D65" s="382" t="s">
        <v>403</v>
      </c>
      <c r="E65" s="382"/>
      <c r="F65" s="382"/>
      <c r="G65" s="382"/>
      <c r="H65" s="382"/>
      <c r="I65" s="382"/>
      <c r="J65" s="382"/>
      <c r="K65" s="259"/>
    </row>
    <row r="66" spans="2:11" ht="15" customHeight="1">
      <c r="B66" s="258"/>
      <c r="C66" s="263"/>
      <c r="D66" s="382" t="s">
        <v>404</v>
      </c>
      <c r="E66" s="382"/>
      <c r="F66" s="382"/>
      <c r="G66" s="382"/>
      <c r="H66" s="382"/>
      <c r="I66" s="382"/>
      <c r="J66" s="382"/>
      <c r="K66" s="259"/>
    </row>
    <row r="67" spans="2:11" ht="15" customHeight="1">
      <c r="B67" s="258"/>
      <c r="C67" s="263"/>
      <c r="D67" s="382" t="s">
        <v>405</v>
      </c>
      <c r="E67" s="382"/>
      <c r="F67" s="382"/>
      <c r="G67" s="382"/>
      <c r="H67" s="382"/>
      <c r="I67" s="382"/>
      <c r="J67" s="382"/>
      <c r="K67" s="259"/>
    </row>
    <row r="68" spans="2:11" ht="15" customHeight="1">
      <c r="B68" s="258"/>
      <c r="C68" s="263"/>
      <c r="D68" s="382" t="s">
        <v>406</v>
      </c>
      <c r="E68" s="382"/>
      <c r="F68" s="382"/>
      <c r="G68" s="382"/>
      <c r="H68" s="382"/>
      <c r="I68" s="382"/>
      <c r="J68" s="382"/>
      <c r="K68" s="259"/>
    </row>
    <row r="69" spans="2:11" ht="12.75" customHeight="1">
      <c r="B69" s="267"/>
      <c r="C69" s="268"/>
      <c r="D69" s="268"/>
      <c r="E69" s="268"/>
      <c r="F69" s="268"/>
      <c r="G69" s="268"/>
      <c r="H69" s="268"/>
      <c r="I69" s="268"/>
      <c r="J69" s="268"/>
      <c r="K69" s="269"/>
    </row>
    <row r="70" spans="2:11" ht="18.75" customHeight="1">
      <c r="B70" s="270"/>
      <c r="C70" s="270"/>
      <c r="D70" s="270"/>
      <c r="E70" s="270"/>
      <c r="F70" s="270"/>
      <c r="G70" s="270"/>
      <c r="H70" s="270"/>
      <c r="I70" s="270"/>
      <c r="J70" s="270"/>
      <c r="K70" s="271"/>
    </row>
    <row r="71" spans="2:11" ht="18.75" customHeight="1">
      <c r="B71" s="271"/>
      <c r="C71" s="271"/>
      <c r="D71" s="271"/>
      <c r="E71" s="271"/>
      <c r="F71" s="271"/>
      <c r="G71" s="271"/>
      <c r="H71" s="271"/>
      <c r="I71" s="271"/>
      <c r="J71" s="271"/>
      <c r="K71" s="271"/>
    </row>
    <row r="72" spans="2:11" ht="7.5" customHeight="1">
      <c r="B72" s="272"/>
      <c r="C72" s="273"/>
      <c r="D72" s="273"/>
      <c r="E72" s="273"/>
      <c r="F72" s="273"/>
      <c r="G72" s="273"/>
      <c r="H72" s="273"/>
      <c r="I72" s="273"/>
      <c r="J72" s="273"/>
      <c r="K72" s="274"/>
    </row>
    <row r="73" spans="2:11" ht="45" customHeight="1">
      <c r="B73" s="275"/>
      <c r="C73" s="380" t="s">
        <v>95</v>
      </c>
      <c r="D73" s="380"/>
      <c r="E73" s="380"/>
      <c r="F73" s="380"/>
      <c r="G73" s="380"/>
      <c r="H73" s="380"/>
      <c r="I73" s="380"/>
      <c r="J73" s="380"/>
      <c r="K73" s="276"/>
    </row>
    <row r="74" spans="2:11" ht="17.25" customHeight="1">
      <c r="B74" s="275"/>
      <c r="C74" s="277" t="s">
        <v>407</v>
      </c>
      <c r="D74" s="277"/>
      <c r="E74" s="277"/>
      <c r="F74" s="277" t="s">
        <v>408</v>
      </c>
      <c r="G74" s="278"/>
      <c r="H74" s="277" t="s">
        <v>113</v>
      </c>
      <c r="I74" s="277" t="s">
        <v>63</v>
      </c>
      <c r="J74" s="277" t="s">
        <v>409</v>
      </c>
      <c r="K74" s="276"/>
    </row>
    <row r="75" spans="2:11" ht="17.25" customHeight="1">
      <c r="B75" s="275"/>
      <c r="C75" s="279" t="s">
        <v>410</v>
      </c>
      <c r="D75" s="279"/>
      <c r="E75" s="279"/>
      <c r="F75" s="280" t="s">
        <v>411</v>
      </c>
      <c r="G75" s="281"/>
      <c r="H75" s="279"/>
      <c r="I75" s="279"/>
      <c r="J75" s="279" t="s">
        <v>412</v>
      </c>
      <c r="K75" s="276"/>
    </row>
    <row r="76" spans="2:11" ht="5.25" customHeight="1">
      <c r="B76" s="275"/>
      <c r="C76" s="282"/>
      <c r="D76" s="282"/>
      <c r="E76" s="282"/>
      <c r="F76" s="282"/>
      <c r="G76" s="283"/>
      <c r="H76" s="282"/>
      <c r="I76" s="282"/>
      <c r="J76" s="282"/>
      <c r="K76" s="276"/>
    </row>
    <row r="77" spans="2:11" ht="15" customHeight="1">
      <c r="B77" s="275"/>
      <c r="C77" s="265" t="s">
        <v>59</v>
      </c>
      <c r="D77" s="282"/>
      <c r="E77" s="282"/>
      <c r="F77" s="284" t="s">
        <v>413</v>
      </c>
      <c r="G77" s="283"/>
      <c r="H77" s="265" t="s">
        <v>414</v>
      </c>
      <c r="I77" s="265" t="s">
        <v>415</v>
      </c>
      <c r="J77" s="265">
        <v>20</v>
      </c>
      <c r="K77" s="276"/>
    </row>
    <row r="78" spans="2:11" ht="15" customHeight="1">
      <c r="B78" s="275"/>
      <c r="C78" s="265" t="s">
        <v>416</v>
      </c>
      <c r="D78" s="265"/>
      <c r="E78" s="265"/>
      <c r="F78" s="284" t="s">
        <v>413</v>
      </c>
      <c r="G78" s="283"/>
      <c r="H78" s="265" t="s">
        <v>417</v>
      </c>
      <c r="I78" s="265" t="s">
        <v>415</v>
      </c>
      <c r="J78" s="265">
        <v>120</v>
      </c>
      <c r="K78" s="276"/>
    </row>
    <row r="79" spans="2:11" ht="15" customHeight="1">
      <c r="B79" s="285"/>
      <c r="C79" s="265" t="s">
        <v>418</v>
      </c>
      <c r="D79" s="265"/>
      <c r="E79" s="265"/>
      <c r="F79" s="284" t="s">
        <v>419</v>
      </c>
      <c r="G79" s="283"/>
      <c r="H79" s="265" t="s">
        <v>420</v>
      </c>
      <c r="I79" s="265" t="s">
        <v>415</v>
      </c>
      <c r="J79" s="265">
        <v>50</v>
      </c>
      <c r="K79" s="276"/>
    </row>
    <row r="80" spans="2:11" ht="15" customHeight="1">
      <c r="B80" s="285"/>
      <c r="C80" s="265" t="s">
        <v>421</v>
      </c>
      <c r="D80" s="265"/>
      <c r="E80" s="265"/>
      <c r="F80" s="284" t="s">
        <v>413</v>
      </c>
      <c r="G80" s="283"/>
      <c r="H80" s="265" t="s">
        <v>422</v>
      </c>
      <c r="I80" s="265" t="s">
        <v>423</v>
      </c>
      <c r="J80" s="265"/>
      <c r="K80" s="276"/>
    </row>
    <row r="81" spans="2:11" ht="15" customHeight="1">
      <c r="B81" s="285"/>
      <c r="C81" s="286" t="s">
        <v>424</v>
      </c>
      <c r="D81" s="286"/>
      <c r="E81" s="286"/>
      <c r="F81" s="287" t="s">
        <v>419</v>
      </c>
      <c r="G81" s="286"/>
      <c r="H81" s="286" t="s">
        <v>425</v>
      </c>
      <c r="I81" s="286" t="s">
        <v>415</v>
      </c>
      <c r="J81" s="286">
        <v>15</v>
      </c>
      <c r="K81" s="276"/>
    </row>
    <row r="82" spans="2:11" ht="15" customHeight="1">
      <c r="B82" s="285"/>
      <c r="C82" s="286" t="s">
        <v>426</v>
      </c>
      <c r="D82" s="286"/>
      <c r="E82" s="286"/>
      <c r="F82" s="287" t="s">
        <v>419</v>
      </c>
      <c r="G82" s="286"/>
      <c r="H82" s="286" t="s">
        <v>427</v>
      </c>
      <c r="I82" s="286" t="s">
        <v>415</v>
      </c>
      <c r="J82" s="286">
        <v>15</v>
      </c>
      <c r="K82" s="276"/>
    </row>
    <row r="83" spans="2:11" ht="15" customHeight="1">
      <c r="B83" s="285"/>
      <c r="C83" s="286" t="s">
        <v>428</v>
      </c>
      <c r="D83" s="286"/>
      <c r="E83" s="286"/>
      <c r="F83" s="287" t="s">
        <v>419</v>
      </c>
      <c r="G83" s="286"/>
      <c r="H83" s="286" t="s">
        <v>429</v>
      </c>
      <c r="I83" s="286" t="s">
        <v>415</v>
      </c>
      <c r="J83" s="286">
        <v>20</v>
      </c>
      <c r="K83" s="276"/>
    </row>
    <row r="84" spans="2:11" ht="15" customHeight="1">
      <c r="B84" s="285"/>
      <c r="C84" s="286" t="s">
        <v>430</v>
      </c>
      <c r="D84" s="286"/>
      <c r="E84" s="286"/>
      <c r="F84" s="287" t="s">
        <v>419</v>
      </c>
      <c r="G84" s="286"/>
      <c r="H84" s="286" t="s">
        <v>431</v>
      </c>
      <c r="I84" s="286" t="s">
        <v>415</v>
      </c>
      <c r="J84" s="286">
        <v>20</v>
      </c>
      <c r="K84" s="276"/>
    </row>
    <row r="85" spans="2:11" ht="15" customHeight="1">
      <c r="B85" s="285"/>
      <c r="C85" s="265" t="s">
        <v>432</v>
      </c>
      <c r="D85" s="265"/>
      <c r="E85" s="265"/>
      <c r="F85" s="284" t="s">
        <v>419</v>
      </c>
      <c r="G85" s="283"/>
      <c r="H85" s="265" t="s">
        <v>433</v>
      </c>
      <c r="I85" s="265" t="s">
        <v>415</v>
      </c>
      <c r="J85" s="265">
        <v>50</v>
      </c>
      <c r="K85" s="276"/>
    </row>
    <row r="86" spans="2:11" ht="15" customHeight="1">
      <c r="B86" s="285"/>
      <c r="C86" s="265" t="s">
        <v>434</v>
      </c>
      <c r="D86" s="265"/>
      <c r="E86" s="265"/>
      <c r="F86" s="284" t="s">
        <v>419</v>
      </c>
      <c r="G86" s="283"/>
      <c r="H86" s="265" t="s">
        <v>435</v>
      </c>
      <c r="I86" s="265" t="s">
        <v>415</v>
      </c>
      <c r="J86" s="265">
        <v>20</v>
      </c>
      <c r="K86" s="276"/>
    </row>
    <row r="87" spans="2:11" ht="15" customHeight="1">
      <c r="B87" s="285"/>
      <c r="C87" s="265" t="s">
        <v>436</v>
      </c>
      <c r="D87" s="265"/>
      <c r="E87" s="265"/>
      <c r="F87" s="284" t="s">
        <v>419</v>
      </c>
      <c r="G87" s="283"/>
      <c r="H87" s="265" t="s">
        <v>437</v>
      </c>
      <c r="I87" s="265" t="s">
        <v>415</v>
      </c>
      <c r="J87" s="265">
        <v>20</v>
      </c>
      <c r="K87" s="276"/>
    </row>
    <row r="88" spans="2:11" ht="15" customHeight="1">
      <c r="B88" s="285"/>
      <c r="C88" s="265" t="s">
        <v>438</v>
      </c>
      <c r="D88" s="265"/>
      <c r="E88" s="265"/>
      <c r="F88" s="284" t="s">
        <v>419</v>
      </c>
      <c r="G88" s="283"/>
      <c r="H88" s="265" t="s">
        <v>439</v>
      </c>
      <c r="I88" s="265" t="s">
        <v>415</v>
      </c>
      <c r="J88" s="265">
        <v>50</v>
      </c>
      <c r="K88" s="276"/>
    </row>
    <row r="89" spans="2:11" ht="15" customHeight="1">
      <c r="B89" s="285"/>
      <c r="C89" s="265" t="s">
        <v>440</v>
      </c>
      <c r="D89" s="265"/>
      <c r="E89" s="265"/>
      <c r="F89" s="284" t="s">
        <v>419</v>
      </c>
      <c r="G89" s="283"/>
      <c r="H89" s="265" t="s">
        <v>440</v>
      </c>
      <c r="I89" s="265" t="s">
        <v>415</v>
      </c>
      <c r="J89" s="265">
        <v>50</v>
      </c>
      <c r="K89" s="276"/>
    </row>
    <row r="90" spans="2:11" ht="15" customHeight="1">
      <c r="B90" s="285"/>
      <c r="C90" s="265" t="s">
        <v>118</v>
      </c>
      <c r="D90" s="265"/>
      <c r="E90" s="265"/>
      <c r="F90" s="284" t="s">
        <v>419</v>
      </c>
      <c r="G90" s="283"/>
      <c r="H90" s="265" t="s">
        <v>441</v>
      </c>
      <c r="I90" s="265" t="s">
        <v>415</v>
      </c>
      <c r="J90" s="265">
        <v>255</v>
      </c>
      <c r="K90" s="276"/>
    </row>
    <row r="91" spans="2:11" ht="15" customHeight="1">
      <c r="B91" s="285"/>
      <c r="C91" s="265" t="s">
        <v>442</v>
      </c>
      <c r="D91" s="265"/>
      <c r="E91" s="265"/>
      <c r="F91" s="284" t="s">
        <v>413</v>
      </c>
      <c r="G91" s="283"/>
      <c r="H91" s="265" t="s">
        <v>443</v>
      </c>
      <c r="I91" s="265" t="s">
        <v>444</v>
      </c>
      <c r="J91" s="265"/>
      <c r="K91" s="276"/>
    </row>
    <row r="92" spans="2:11" ht="15" customHeight="1">
      <c r="B92" s="285"/>
      <c r="C92" s="265" t="s">
        <v>445</v>
      </c>
      <c r="D92" s="265"/>
      <c r="E92" s="265"/>
      <c r="F92" s="284" t="s">
        <v>413</v>
      </c>
      <c r="G92" s="283"/>
      <c r="H92" s="265" t="s">
        <v>446</v>
      </c>
      <c r="I92" s="265" t="s">
        <v>447</v>
      </c>
      <c r="J92" s="265"/>
      <c r="K92" s="276"/>
    </row>
    <row r="93" spans="2:11" ht="15" customHeight="1">
      <c r="B93" s="285"/>
      <c r="C93" s="265" t="s">
        <v>448</v>
      </c>
      <c r="D93" s="265"/>
      <c r="E93" s="265"/>
      <c r="F93" s="284" t="s">
        <v>413</v>
      </c>
      <c r="G93" s="283"/>
      <c r="H93" s="265" t="s">
        <v>448</v>
      </c>
      <c r="I93" s="265" t="s">
        <v>447</v>
      </c>
      <c r="J93" s="265"/>
      <c r="K93" s="276"/>
    </row>
    <row r="94" spans="2:11" ht="15" customHeight="1">
      <c r="B94" s="285"/>
      <c r="C94" s="265" t="s">
        <v>44</v>
      </c>
      <c r="D94" s="265"/>
      <c r="E94" s="265"/>
      <c r="F94" s="284" t="s">
        <v>413</v>
      </c>
      <c r="G94" s="283"/>
      <c r="H94" s="265" t="s">
        <v>449</v>
      </c>
      <c r="I94" s="265" t="s">
        <v>447</v>
      </c>
      <c r="J94" s="265"/>
      <c r="K94" s="276"/>
    </row>
    <row r="95" spans="2:11" ht="15" customHeight="1">
      <c r="B95" s="285"/>
      <c r="C95" s="265" t="s">
        <v>54</v>
      </c>
      <c r="D95" s="265"/>
      <c r="E95" s="265"/>
      <c r="F95" s="284" t="s">
        <v>413</v>
      </c>
      <c r="G95" s="283"/>
      <c r="H95" s="265" t="s">
        <v>450</v>
      </c>
      <c r="I95" s="265" t="s">
        <v>447</v>
      </c>
      <c r="J95" s="265"/>
      <c r="K95" s="276"/>
    </row>
    <row r="96" spans="2:11" ht="15" customHeight="1">
      <c r="B96" s="288"/>
      <c r="C96" s="289"/>
      <c r="D96" s="289"/>
      <c r="E96" s="289"/>
      <c r="F96" s="289"/>
      <c r="G96" s="289"/>
      <c r="H96" s="289"/>
      <c r="I96" s="289"/>
      <c r="J96" s="289"/>
      <c r="K96" s="290"/>
    </row>
    <row r="97" spans="2:11" ht="18.75" customHeight="1">
      <c r="B97" s="291"/>
      <c r="C97" s="292"/>
      <c r="D97" s="292"/>
      <c r="E97" s="292"/>
      <c r="F97" s="292"/>
      <c r="G97" s="292"/>
      <c r="H97" s="292"/>
      <c r="I97" s="292"/>
      <c r="J97" s="292"/>
      <c r="K97" s="291"/>
    </row>
    <row r="98" spans="2:11" ht="18.75" customHeight="1">
      <c r="B98" s="271"/>
      <c r="C98" s="271"/>
      <c r="D98" s="271"/>
      <c r="E98" s="271"/>
      <c r="F98" s="271"/>
      <c r="G98" s="271"/>
      <c r="H98" s="271"/>
      <c r="I98" s="271"/>
      <c r="J98" s="271"/>
      <c r="K98" s="271"/>
    </row>
    <row r="99" spans="2:11" ht="7.5" customHeight="1">
      <c r="B99" s="272"/>
      <c r="C99" s="273"/>
      <c r="D99" s="273"/>
      <c r="E99" s="273"/>
      <c r="F99" s="273"/>
      <c r="G99" s="273"/>
      <c r="H99" s="273"/>
      <c r="I99" s="273"/>
      <c r="J99" s="273"/>
      <c r="K99" s="274"/>
    </row>
    <row r="100" spans="2:11" ht="45" customHeight="1">
      <c r="B100" s="275"/>
      <c r="C100" s="380" t="s">
        <v>451</v>
      </c>
      <c r="D100" s="380"/>
      <c r="E100" s="380"/>
      <c r="F100" s="380"/>
      <c r="G100" s="380"/>
      <c r="H100" s="380"/>
      <c r="I100" s="380"/>
      <c r="J100" s="380"/>
      <c r="K100" s="276"/>
    </row>
    <row r="101" spans="2:11" ht="17.25" customHeight="1">
      <c r="B101" s="275"/>
      <c r="C101" s="277" t="s">
        <v>407</v>
      </c>
      <c r="D101" s="277"/>
      <c r="E101" s="277"/>
      <c r="F101" s="277" t="s">
        <v>408</v>
      </c>
      <c r="G101" s="278"/>
      <c r="H101" s="277" t="s">
        <v>113</v>
      </c>
      <c r="I101" s="277" t="s">
        <v>63</v>
      </c>
      <c r="J101" s="277" t="s">
        <v>409</v>
      </c>
      <c r="K101" s="276"/>
    </row>
    <row r="102" spans="2:11" ht="17.25" customHeight="1">
      <c r="B102" s="275"/>
      <c r="C102" s="279" t="s">
        <v>410</v>
      </c>
      <c r="D102" s="279"/>
      <c r="E102" s="279"/>
      <c r="F102" s="280" t="s">
        <v>411</v>
      </c>
      <c r="G102" s="281"/>
      <c r="H102" s="279"/>
      <c r="I102" s="279"/>
      <c r="J102" s="279" t="s">
        <v>412</v>
      </c>
      <c r="K102" s="276"/>
    </row>
    <row r="103" spans="2:11" ht="5.25" customHeight="1">
      <c r="B103" s="275"/>
      <c r="C103" s="277"/>
      <c r="D103" s="277"/>
      <c r="E103" s="277"/>
      <c r="F103" s="277"/>
      <c r="G103" s="293"/>
      <c r="H103" s="277"/>
      <c r="I103" s="277"/>
      <c r="J103" s="277"/>
      <c r="K103" s="276"/>
    </row>
    <row r="104" spans="2:11" ht="15" customHeight="1">
      <c r="B104" s="275"/>
      <c r="C104" s="265" t="s">
        <v>59</v>
      </c>
      <c r="D104" s="282"/>
      <c r="E104" s="282"/>
      <c r="F104" s="284" t="s">
        <v>413</v>
      </c>
      <c r="G104" s="293"/>
      <c r="H104" s="265" t="s">
        <v>452</v>
      </c>
      <c r="I104" s="265" t="s">
        <v>415</v>
      </c>
      <c r="J104" s="265">
        <v>20</v>
      </c>
      <c r="K104" s="276"/>
    </row>
    <row r="105" spans="2:11" ht="15" customHeight="1">
      <c r="B105" s="275"/>
      <c r="C105" s="265" t="s">
        <v>416</v>
      </c>
      <c r="D105" s="265"/>
      <c r="E105" s="265"/>
      <c r="F105" s="284" t="s">
        <v>413</v>
      </c>
      <c r="G105" s="265"/>
      <c r="H105" s="265" t="s">
        <v>452</v>
      </c>
      <c r="I105" s="265" t="s">
        <v>415</v>
      </c>
      <c r="J105" s="265">
        <v>120</v>
      </c>
      <c r="K105" s="276"/>
    </row>
    <row r="106" spans="2:11" ht="15" customHeight="1">
      <c r="B106" s="285"/>
      <c r="C106" s="265" t="s">
        <v>418</v>
      </c>
      <c r="D106" s="265"/>
      <c r="E106" s="265"/>
      <c r="F106" s="284" t="s">
        <v>419</v>
      </c>
      <c r="G106" s="265"/>
      <c r="H106" s="265" t="s">
        <v>452</v>
      </c>
      <c r="I106" s="265" t="s">
        <v>415</v>
      </c>
      <c r="J106" s="265">
        <v>50</v>
      </c>
      <c r="K106" s="276"/>
    </row>
    <row r="107" spans="2:11" ht="15" customHeight="1">
      <c r="B107" s="285"/>
      <c r="C107" s="265" t="s">
        <v>421</v>
      </c>
      <c r="D107" s="265"/>
      <c r="E107" s="265"/>
      <c r="F107" s="284" t="s">
        <v>413</v>
      </c>
      <c r="G107" s="265"/>
      <c r="H107" s="265" t="s">
        <v>452</v>
      </c>
      <c r="I107" s="265" t="s">
        <v>423</v>
      </c>
      <c r="J107" s="265"/>
      <c r="K107" s="276"/>
    </row>
    <row r="108" spans="2:11" ht="15" customHeight="1">
      <c r="B108" s="285"/>
      <c r="C108" s="265" t="s">
        <v>432</v>
      </c>
      <c r="D108" s="265"/>
      <c r="E108" s="265"/>
      <c r="F108" s="284" t="s">
        <v>419</v>
      </c>
      <c r="G108" s="265"/>
      <c r="H108" s="265" t="s">
        <v>452</v>
      </c>
      <c r="I108" s="265" t="s">
        <v>415</v>
      </c>
      <c r="J108" s="265">
        <v>50</v>
      </c>
      <c r="K108" s="276"/>
    </row>
    <row r="109" spans="2:11" ht="15" customHeight="1">
      <c r="B109" s="285"/>
      <c r="C109" s="265" t="s">
        <v>440</v>
      </c>
      <c r="D109" s="265"/>
      <c r="E109" s="265"/>
      <c r="F109" s="284" t="s">
        <v>419</v>
      </c>
      <c r="G109" s="265"/>
      <c r="H109" s="265" t="s">
        <v>452</v>
      </c>
      <c r="I109" s="265" t="s">
        <v>415</v>
      </c>
      <c r="J109" s="265">
        <v>50</v>
      </c>
      <c r="K109" s="276"/>
    </row>
    <row r="110" spans="2:11" ht="15" customHeight="1">
      <c r="B110" s="285"/>
      <c r="C110" s="265" t="s">
        <v>438</v>
      </c>
      <c r="D110" s="265"/>
      <c r="E110" s="265"/>
      <c r="F110" s="284" t="s">
        <v>419</v>
      </c>
      <c r="G110" s="265"/>
      <c r="H110" s="265" t="s">
        <v>452</v>
      </c>
      <c r="I110" s="265" t="s">
        <v>415</v>
      </c>
      <c r="J110" s="265">
        <v>50</v>
      </c>
      <c r="K110" s="276"/>
    </row>
    <row r="111" spans="2:11" ht="15" customHeight="1">
      <c r="B111" s="285"/>
      <c r="C111" s="265" t="s">
        <v>59</v>
      </c>
      <c r="D111" s="265"/>
      <c r="E111" s="265"/>
      <c r="F111" s="284" t="s">
        <v>413</v>
      </c>
      <c r="G111" s="265"/>
      <c r="H111" s="265" t="s">
        <v>453</v>
      </c>
      <c r="I111" s="265" t="s">
        <v>415</v>
      </c>
      <c r="J111" s="265">
        <v>20</v>
      </c>
      <c r="K111" s="276"/>
    </row>
    <row r="112" spans="2:11" ht="15" customHeight="1">
      <c r="B112" s="285"/>
      <c r="C112" s="265" t="s">
        <v>454</v>
      </c>
      <c r="D112" s="265"/>
      <c r="E112" s="265"/>
      <c r="F112" s="284" t="s">
        <v>413</v>
      </c>
      <c r="G112" s="265"/>
      <c r="H112" s="265" t="s">
        <v>455</v>
      </c>
      <c r="I112" s="265" t="s">
        <v>415</v>
      </c>
      <c r="J112" s="265">
        <v>120</v>
      </c>
      <c r="K112" s="276"/>
    </row>
    <row r="113" spans="2:11" ht="15" customHeight="1">
      <c r="B113" s="285"/>
      <c r="C113" s="265" t="s">
        <v>44</v>
      </c>
      <c r="D113" s="265"/>
      <c r="E113" s="265"/>
      <c r="F113" s="284" t="s">
        <v>413</v>
      </c>
      <c r="G113" s="265"/>
      <c r="H113" s="265" t="s">
        <v>456</v>
      </c>
      <c r="I113" s="265" t="s">
        <v>447</v>
      </c>
      <c r="J113" s="265"/>
      <c r="K113" s="276"/>
    </row>
    <row r="114" spans="2:11" ht="15" customHeight="1">
      <c r="B114" s="285"/>
      <c r="C114" s="265" t="s">
        <v>54</v>
      </c>
      <c r="D114" s="265"/>
      <c r="E114" s="265"/>
      <c r="F114" s="284" t="s">
        <v>413</v>
      </c>
      <c r="G114" s="265"/>
      <c r="H114" s="265" t="s">
        <v>457</v>
      </c>
      <c r="I114" s="265" t="s">
        <v>447</v>
      </c>
      <c r="J114" s="265"/>
      <c r="K114" s="276"/>
    </row>
    <row r="115" spans="2:11" ht="15" customHeight="1">
      <c r="B115" s="285"/>
      <c r="C115" s="265" t="s">
        <v>63</v>
      </c>
      <c r="D115" s="265"/>
      <c r="E115" s="265"/>
      <c r="F115" s="284" t="s">
        <v>413</v>
      </c>
      <c r="G115" s="265"/>
      <c r="H115" s="265" t="s">
        <v>458</v>
      </c>
      <c r="I115" s="265" t="s">
        <v>459</v>
      </c>
      <c r="J115" s="265"/>
      <c r="K115" s="276"/>
    </row>
    <row r="116" spans="2:11" ht="15" customHeight="1">
      <c r="B116" s="288"/>
      <c r="C116" s="294"/>
      <c r="D116" s="294"/>
      <c r="E116" s="294"/>
      <c r="F116" s="294"/>
      <c r="G116" s="294"/>
      <c r="H116" s="294"/>
      <c r="I116" s="294"/>
      <c r="J116" s="294"/>
      <c r="K116" s="290"/>
    </row>
    <row r="117" spans="2:11" ht="18.75" customHeight="1">
      <c r="B117" s="295"/>
      <c r="C117" s="261"/>
      <c r="D117" s="261"/>
      <c r="E117" s="261"/>
      <c r="F117" s="296"/>
      <c r="G117" s="261"/>
      <c r="H117" s="261"/>
      <c r="I117" s="261"/>
      <c r="J117" s="261"/>
      <c r="K117" s="295"/>
    </row>
    <row r="118" spans="2:11" ht="18.75" customHeight="1">
      <c r="B118" s="271"/>
      <c r="C118" s="271"/>
      <c r="D118" s="271"/>
      <c r="E118" s="271"/>
      <c r="F118" s="271"/>
      <c r="G118" s="271"/>
      <c r="H118" s="271"/>
      <c r="I118" s="271"/>
      <c r="J118" s="271"/>
      <c r="K118" s="271"/>
    </row>
    <row r="119" spans="2:11" ht="7.5" customHeight="1">
      <c r="B119" s="297"/>
      <c r="C119" s="298"/>
      <c r="D119" s="298"/>
      <c r="E119" s="298"/>
      <c r="F119" s="298"/>
      <c r="G119" s="298"/>
      <c r="H119" s="298"/>
      <c r="I119" s="298"/>
      <c r="J119" s="298"/>
      <c r="K119" s="299"/>
    </row>
    <row r="120" spans="2:11" ht="45" customHeight="1">
      <c r="B120" s="300"/>
      <c r="C120" s="379" t="s">
        <v>460</v>
      </c>
      <c r="D120" s="379"/>
      <c r="E120" s="379"/>
      <c r="F120" s="379"/>
      <c r="G120" s="379"/>
      <c r="H120" s="379"/>
      <c r="I120" s="379"/>
      <c r="J120" s="379"/>
      <c r="K120" s="301"/>
    </row>
    <row r="121" spans="2:11" ht="17.25" customHeight="1">
      <c r="B121" s="302"/>
      <c r="C121" s="277" t="s">
        <v>407</v>
      </c>
      <c r="D121" s="277"/>
      <c r="E121" s="277"/>
      <c r="F121" s="277" t="s">
        <v>408</v>
      </c>
      <c r="G121" s="278"/>
      <c r="H121" s="277" t="s">
        <v>113</v>
      </c>
      <c r="I121" s="277" t="s">
        <v>63</v>
      </c>
      <c r="J121" s="277" t="s">
        <v>409</v>
      </c>
      <c r="K121" s="303"/>
    </row>
    <row r="122" spans="2:11" ht="17.25" customHeight="1">
      <c r="B122" s="302"/>
      <c r="C122" s="279" t="s">
        <v>410</v>
      </c>
      <c r="D122" s="279"/>
      <c r="E122" s="279"/>
      <c r="F122" s="280" t="s">
        <v>411</v>
      </c>
      <c r="G122" s="281"/>
      <c r="H122" s="279"/>
      <c r="I122" s="279"/>
      <c r="J122" s="279" t="s">
        <v>412</v>
      </c>
      <c r="K122" s="303"/>
    </row>
    <row r="123" spans="2:11" ht="5.25" customHeight="1">
      <c r="B123" s="304"/>
      <c r="C123" s="282"/>
      <c r="D123" s="282"/>
      <c r="E123" s="282"/>
      <c r="F123" s="282"/>
      <c r="G123" s="265"/>
      <c r="H123" s="282"/>
      <c r="I123" s="282"/>
      <c r="J123" s="282"/>
      <c r="K123" s="305"/>
    </row>
    <row r="124" spans="2:11" ht="15" customHeight="1">
      <c r="B124" s="304"/>
      <c r="C124" s="265" t="s">
        <v>416</v>
      </c>
      <c r="D124" s="282"/>
      <c r="E124" s="282"/>
      <c r="F124" s="284" t="s">
        <v>413</v>
      </c>
      <c r="G124" s="265"/>
      <c r="H124" s="265" t="s">
        <v>452</v>
      </c>
      <c r="I124" s="265" t="s">
        <v>415</v>
      </c>
      <c r="J124" s="265">
        <v>120</v>
      </c>
      <c r="K124" s="306"/>
    </row>
    <row r="125" spans="2:11" ht="15" customHeight="1">
      <c r="B125" s="304"/>
      <c r="C125" s="265" t="s">
        <v>461</v>
      </c>
      <c r="D125" s="265"/>
      <c r="E125" s="265"/>
      <c r="F125" s="284" t="s">
        <v>413</v>
      </c>
      <c r="G125" s="265"/>
      <c r="H125" s="265" t="s">
        <v>462</v>
      </c>
      <c r="I125" s="265" t="s">
        <v>415</v>
      </c>
      <c r="J125" s="265" t="s">
        <v>463</v>
      </c>
      <c r="K125" s="306"/>
    </row>
    <row r="126" spans="2:11" ht="15" customHeight="1">
      <c r="B126" s="304"/>
      <c r="C126" s="265" t="s">
        <v>362</v>
      </c>
      <c r="D126" s="265"/>
      <c r="E126" s="265"/>
      <c r="F126" s="284" t="s">
        <v>413</v>
      </c>
      <c r="G126" s="265"/>
      <c r="H126" s="265" t="s">
        <v>464</v>
      </c>
      <c r="I126" s="265" t="s">
        <v>415</v>
      </c>
      <c r="J126" s="265" t="s">
        <v>463</v>
      </c>
      <c r="K126" s="306"/>
    </row>
    <row r="127" spans="2:11" ht="15" customHeight="1">
      <c r="B127" s="304"/>
      <c r="C127" s="265" t="s">
        <v>424</v>
      </c>
      <c r="D127" s="265"/>
      <c r="E127" s="265"/>
      <c r="F127" s="284" t="s">
        <v>419</v>
      </c>
      <c r="G127" s="265"/>
      <c r="H127" s="265" t="s">
        <v>425</v>
      </c>
      <c r="I127" s="265" t="s">
        <v>415</v>
      </c>
      <c r="J127" s="265">
        <v>15</v>
      </c>
      <c r="K127" s="306"/>
    </row>
    <row r="128" spans="2:11" ht="15" customHeight="1">
      <c r="B128" s="304"/>
      <c r="C128" s="286" t="s">
        <v>426</v>
      </c>
      <c r="D128" s="286"/>
      <c r="E128" s="286"/>
      <c r="F128" s="287" t="s">
        <v>419</v>
      </c>
      <c r="G128" s="286"/>
      <c r="H128" s="286" t="s">
        <v>427</v>
      </c>
      <c r="I128" s="286" t="s">
        <v>415</v>
      </c>
      <c r="J128" s="286">
        <v>15</v>
      </c>
      <c r="K128" s="306"/>
    </row>
    <row r="129" spans="2:11" ht="15" customHeight="1">
      <c r="B129" s="304"/>
      <c r="C129" s="286" t="s">
        <v>428</v>
      </c>
      <c r="D129" s="286"/>
      <c r="E129" s="286"/>
      <c r="F129" s="287" t="s">
        <v>419</v>
      </c>
      <c r="G129" s="286"/>
      <c r="H129" s="286" t="s">
        <v>429</v>
      </c>
      <c r="I129" s="286" t="s">
        <v>415</v>
      </c>
      <c r="J129" s="286">
        <v>20</v>
      </c>
      <c r="K129" s="306"/>
    </row>
    <row r="130" spans="2:11" ht="15" customHeight="1">
      <c r="B130" s="304"/>
      <c r="C130" s="286" t="s">
        <v>430</v>
      </c>
      <c r="D130" s="286"/>
      <c r="E130" s="286"/>
      <c r="F130" s="287" t="s">
        <v>419</v>
      </c>
      <c r="G130" s="286"/>
      <c r="H130" s="286" t="s">
        <v>431</v>
      </c>
      <c r="I130" s="286" t="s">
        <v>415</v>
      </c>
      <c r="J130" s="286">
        <v>20</v>
      </c>
      <c r="K130" s="306"/>
    </row>
    <row r="131" spans="2:11" ht="15" customHeight="1">
      <c r="B131" s="304"/>
      <c r="C131" s="265" t="s">
        <v>418</v>
      </c>
      <c r="D131" s="265"/>
      <c r="E131" s="265"/>
      <c r="F131" s="284" t="s">
        <v>419</v>
      </c>
      <c r="G131" s="265"/>
      <c r="H131" s="265" t="s">
        <v>452</v>
      </c>
      <c r="I131" s="265" t="s">
        <v>415</v>
      </c>
      <c r="J131" s="265">
        <v>50</v>
      </c>
      <c r="K131" s="306"/>
    </row>
    <row r="132" spans="2:11" ht="15" customHeight="1">
      <c r="B132" s="304"/>
      <c r="C132" s="265" t="s">
        <v>432</v>
      </c>
      <c r="D132" s="265"/>
      <c r="E132" s="265"/>
      <c r="F132" s="284" t="s">
        <v>419</v>
      </c>
      <c r="G132" s="265"/>
      <c r="H132" s="265" t="s">
        <v>452</v>
      </c>
      <c r="I132" s="265" t="s">
        <v>415</v>
      </c>
      <c r="J132" s="265">
        <v>50</v>
      </c>
      <c r="K132" s="306"/>
    </row>
    <row r="133" spans="2:11" ht="15" customHeight="1">
      <c r="B133" s="304"/>
      <c r="C133" s="265" t="s">
        <v>438</v>
      </c>
      <c r="D133" s="265"/>
      <c r="E133" s="265"/>
      <c r="F133" s="284" t="s">
        <v>419</v>
      </c>
      <c r="G133" s="265"/>
      <c r="H133" s="265" t="s">
        <v>452</v>
      </c>
      <c r="I133" s="265" t="s">
        <v>415</v>
      </c>
      <c r="J133" s="265">
        <v>50</v>
      </c>
      <c r="K133" s="306"/>
    </row>
    <row r="134" spans="2:11" ht="15" customHeight="1">
      <c r="B134" s="304"/>
      <c r="C134" s="265" t="s">
        <v>440</v>
      </c>
      <c r="D134" s="265"/>
      <c r="E134" s="265"/>
      <c r="F134" s="284" t="s">
        <v>419</v>
      </c>
      <c r="G134" s="265"/>
      <c r="H134" s="265" t="s">
        <v>452</v>
      </c>
      <c r="I134" s="265" t="s">
        <v>415</v>
      </c>
      <c r="J134" s="265">
        <v>50</v>
      </c>
      <c r="K134" s="306"/>
    </row>
    <row r="135" spans="2:11" ht="15" customHeight="1">
      <c r="B135" s="304"/>
      <c r="C135" s="265" t="s">
        <v>118</v>
      </c>
      <c r="D135" s="265"/>
      <c r="E135" s="265"/>
      <c r="F135" s="284" t="s">
        <v>419</v>
      </c>
      <c r="G135" s="265"/>
      <c r="H135" s="265" t="s">
        <v>465</v>
      </c>
      <c r="I135" s="265" t="s">
        <v>415</v>
      </c>
      <c r="J135" s="265">
        <v>255</v>
      </c>
      <c r="K135" s="306"/>
    </row>
    <row r="136" spans="2:11" ht="15" customHeight="1">
      <c r="B136" s="304"/>
      <c r="C136" s="265" t="s">
        <v>442</v>
      </c>
      <c r="D136" s="265"/>
      <c r="E136" s="265"/>
      <c r="F136" s="284" t="s">
        <v>413</v>
      </c>
      <c r="G136" s="265"/>
      <c r="H136" s="265" t="s">
        <v>466</v>
      </c>
      <c r="I136" s="265" t="s">
        <v>444</v>
      </c>
      <c r="J136" s="265"/>
      <c r="K136" s="306"/>
    </row>
    <row r="137" spans="2:11" ht="15" customHeight="1">
      <c r="B137" s="304"/>
      <c r="C137" s="265" t="s">
        <v>445</v>
      </c>
      <c r="D137" s="265"/>
      <c r="E137" s="265"/>
      <c r="F137" s="284" t="s">
        <v>413</v>
      </c>
      <c r="G137" s="265"/>
      <c r="H137" s="265" t="s">
        <v>467</v>
      </c>
      <c r="I137" s="265" t="s">
        <v>447</v>
      </c>
      <c r="J137" s="265"/>
      <c r="K137" s="306"/>
    </row>
    <row r="138" spans="2:11" ht="15" customHeight="1">
      <c r="B138" s="304"/>
      <c r="C138" s="265" t="s">
        <v>448</v>
      </c>
      <c r="D138" s="265"/>
      <c r="E138" s="265"/>
      <c r="F138" s="284" t="s">
        <v>413</v>
      </c>
      <c r="G138" s="265"/>
      <c r="H138" s="265" t="s">
        <v>448</v>
      </c>
      <c r="I138" s="265" t="s">
        <v>447</v>
      </c>
      <c r="J138" s="265"/>
      <c r="K138" s="306"/>
    </row>
    <row r="139" spans="2:11" ht="15" customHeight="1">
      <c r="B139" s="304"/>
      <c r="C139" s="265" t="s">
        <v>44</v>
      </c>
      <c r="D139" s="265"/>
      <c r="E139" s="265"/>
      <c r="F139" s="284" t="s">
        <v>413</v>
      </c>
      <c r="G139" s="265"/>
      <c r="H139" s="265" t="s">
        <v>468</v>
      </c>
      <c r="I139" s="265" t="s">
        <v>447</v>
      </c>
      <c r="J139" s="265"/>
      <c r="K139" s="306"/>
    </row>
    <row r="140" spans="2:11" ht="15" customHeight="1">
      <c r="B140" s="304"/>
      <c r="C140" s="265" t="s">
        <v>469</v>
      </c>
      <c r="D140" s="265"/>
      <c r="E140" s="265"/>
      <c r="F140" s="284" t="s">
        <v>413</v>
      </c>
      <c r="G140" s="265"/>
      <c r="H140" s="265" t="s">
        <v>470</v>
      </c>
      <c r="I140" s="265" t="s">
        <v>447</v>
      </c>
      <c r="J140" s="265"/>
      <c r="K140" s="306"/>
    </row>
    <row r="141" spans="2:11" ht="15" customHeight="1">
      <c r="B141" s="307"/>
      <c r="C141" s="308"/>
      <c r="D141" s="308"/>
      <c r="E141" s="308"/>
      <c r="F141" s="308"/>
      <c r="G141" s="308"/>
      <c r="H141" s="308"/>
      <c r="I141" s="308"/>
      <c r="J141" s="308"/>
      <c r="K141" s="309"/>
    </row>
    <row r="142" spans="2:11" ht="18.75" customHeight="1">
      <c r="B142" s="261"/>
      <c r="C142" s="261"/>
      <c r="D142" s="261"/>
      <c r="E142" s="261"/>
      <c r="F142" s="296"/>
      <c r="G142" s="261"/>
      <c r="H142" s="261"/>
      <c r="I142" s="261"/>
      <c r="J142" s="261"/>
      <c r="K142" s="261"/>
    </row>
    <row r="143" spans="2:11" ht="18.75" customHeight="1">
      <c r="B143" s="271"/>
      <c r="C143" s="271"/>
      <c r="D143" s="271"/>
      <c r="E143" s="271"/>
      <c r="F143" s="271"/>
      <c r="G143" s="271"/>
      <c r="H143" s="271"/>
      <c r="I143" s="271"/>
      <c r="J143" s="271"/>
      <c r="K143" s="271"/>
    </row>
    <row r="144" spans="2:11" ht="7.5" customHeight="1">
      <c r="B144" s="272"/>
      <c r="C144" s="273"/>
      <c r="D144" s="273"/>
      <c r="E144" s="273"/>
      <c r="F144" s="273"/>
      <c r="G144" s="273"/>
      <c r="H144" s="273"/>
      <c r="I144" s="273"/>
      <c r="J144" s="273"/>
      <c r="K144" s="274"/>
    </row>
    <row r="145" spans="2:11" ht="45" customHeight="1">
      <c r="B145" s="275"/>
      <c r="C145" s="380" t="s">
        <v>471</v>
      </c>
      <c r="D145" s="380"/>
      <c r="E145" s="380"/>
      <c r="F145" s="380"/>
      <c r="G145" s="380"/>
      <c r="H145" s="380"/>
      <c r="I145" s="380"/>
      <c r="J145" s="380"/>
      <c r="K145" s="276"/>
    </row>
    <row r="146" spans="2:11" ht="17.25" customHeight="1">
      <c r="B146" s="275"/>
      <c r="C146" s="277" t="s">
        <v>407</v>
      </c>
      <c r="D146" s="277"/>
      <c r="E146" s="277"/>
      <c r="F146" s="277" t="s">
        <v>408</v>
      </c>
      <c r="G146" s="278"/>
      <c r="H146" s="277" t="s">
        <v>113</v>
      </c>
      <c r="I146" s="277" t="s">
        <v>63</v>
      </c>
      <c r="J146" s="277" t="s">
        <v>409</v>
      </c>
      <c r="K146" s="276"/>
    </row>
    <row r="147" spans="2:11" ht="17.25" customHeight="1">
      <c r="B147" s="275"/>
      <c r="C147" s="279" t="s">
        <v>410</v>
      </c>
      <c r="D147" s="279"/>
      <c r="E147" s="279"/>
      <c r="F147" s="280" t="s">
        <v>411</v>
      </c>
      <c r="G147" s="281"/>
      <c r="H147" s="279"/>
      <c r="I147" s="279"/>
      <c r="J147" s="279" t="s">
        <v>412</v>
      </c>
      <c r="K147" s="276"/>
    </row>
    <row r="148" spans="2:11" ht="5.25" customHeight="1">
      <c r="B148" s="285"/>
      <c r="C148" s="282"/>
      <c r="D148" s="282"/>
      <c r="E148" s="282"/>
      <c r="F148" s="282"/>
      <c r="G148" s="283"/>
      <c r="H148" s="282"/>
      <c r="I148" s="282"/>
      <c r="J148" s="282"/>
      <c r="K148" s="306"/>
    </row>
    <row r="149" spans="2:11" ht="15" customHeight="1">
      <c r="B149" s="285"/>
      <c r="C149" s="310" t="s">
        <v>416</v>
      </c>
      <c r="D149" s="265"/>
      <c r="E149" s="265"/>
      <c r="F149" s="311" t="s">
        <v>413</v>
      </c>
      <c r="G149" s="265"/>
      <c r="H149" s="310" t="s">
        <v>452</v>
      </c>
      <c r="I149" s="310" t="s">
        <v>415</v>
      </c>
      <c r="J149" s="310">
        <v>120</v>
      </c>
      <c r="K149" s="306"/>
    </row>
    <row r="150" spans="2:11" ht="15" customHeight="1">
      <c r="B150" s="285"/>
      <c r="C150" s="310" t="s">
        <v>461</v>
      </c>
      <c r="D150" s="265"/>
      <c r="E150" s="265"/>
      <c r="F150" s="311" t="s">
        <v>413</v>
      </c>
      <c r="G150" s="265"/>
      <c r="H150" s="310" t="s">
        <v>472</v>
      </c>
      <c r="I150" s="310" t="s">
        <v>415</v>
      </c>
      <c r="J150" s="310" t="s">
        <v>463</v>
      </c>
      <c r="K150" s="306"/>
    </row>
    <row r="151" spans="2:11" ht="15" customHeight="1">
      <c r="B151" s="285"/>
      <c r="C151" s="310" t="s">
        <v>362</v>
      </c>
      <c r="D151" s="265"/>
      <c r="E151" s="265"/>
      <c r="F151" s="311" t="s">
        <v>413</v>
      </c>
      <c r="G151" s="265"/>
      <c r="H151" s="310" t="s">
        <v>473</v>
      </c>
      <c r="I151" s="310" t="s">
        <v>415</v>
      </c>
      <c r="J151" s="310" t="s">
        <v>463</v>
      </c>
      <c r="K151" s="306"/>
    </row>
    <row r="152" spans="2:11" ht="15" customHeight="1">
      <c r="B152" s="285"/>
      <c r="C152" s="310" t="s">
        <v>418</v>
      </c>
      <c r="D152" s="265"/>
      <c r="E152" s="265"/>
      <c r="F152" s="311" t="s">
        <v>419</v>
      </c>
      <c r="G152" s="265"/>
      <c r="H152" s="310" t="s">
        <v>452</v>
      </c>
      <c r="I152" s="310" t="s">
        <v>415</v>
      </c>
      <c r="J152" s="310">
        <v>50</v>
      </c>
      <c r="K152" s="306"/>
    </row>
    <row r="153" spans="2:11" ht="15" customHeight="1">
      <c r="B153" s="285"/>
      <c r="C153" s="310" t="s">
        <v>421</v>
      </c>
      <c r="D153" s="265"/>
      <c r="E153" s="265"/>
      <c r="F153" s="311" t="s">
        <v>413</v>
      </c>
      <c r="G153" s="265"/>
      <c r="H153" s="310" t="s">
        <v>452</v>
      </c>
      <c r="I153" s="310" t="s">
        <v>423</v>
      </c>
      <c r="J153" s="310"/>
      <c r="K153" s="306"/>
    </row>
    <row r="154" spans="2:11" ht="15" customHeight="1">
      <c r="B154" s="285"/>
      <c r="C154" s="310" t="s">
        <v>432</v>
      </c>
      <c r="D154" s="265"/>
      <c r="E154" s="265"/>
      <c r="F154" s="311" t="s">
        <v>419</v>
      </c>
      <c r="G154" s="265"/>
      <c r="H154" s="310" t="s">
        <v>452</v>
      </c>
      <c r="I154" s="310" t="s">
        <v>415</v>
      </c>
      <c r="J154" s="310">
        <v>50</v>
      </c>
      <c r="K154" s="306"/>
    </row>
    <row r="155" spans="2:11" ht="15" customHeight="1">
      <c r="B155" s="285"/>
      <c r="C155" s="310" t="s">
        <v>440</v>
      </c>
      <c r="D155" s="265"/>
      <c r="E155" s="265"/>
      <c r="F155" s="311" t="s">
        <v>419</v>
      </c>
      <c r="G155" s="265"/>
      <c r="H155" s="310" t="s">
        <v>452</v>
      </c>
      <c r="I155" s="310" t="s">
        <v>415</v>
      </c>
      <c r="J155" s="310">
        <v>50</v>
      </c>
      <c r="K155" s="306"/>
    </row>
    <row r="156" spans="2:11" ht="15" customHeight="1">
      <c r="B156" s="285"/>
      <c r="C156" s="310" t="s">
        <v>438</v>
      </c>
      <c r="D156" s="265"/>
      <c r="E156" s="265"/>
      <c r="F156" s="311" t="s">
        <v>419</v>
      </c>
      <c r="G156" s="265"/>
      <c r="H156" s="310" t="s">
        <v>452</v>
      </c>
      <c r="I156" s="310" t="s">
        <v>415</v>
      </c>
      <c r="J156" s="310">
        <v>50</v>
      </c>
      <c r="K156" s="306"/>
    </row>
    <row r="157" spans="2:11" ht="15" customHeight="1">
      <c r="B157" s="285"/>
      <c r="C157" s="310" t="s">
        <v>101</v>
      </c>
      <c r="D157" s="265"/>
      <c r="E157" s="265"/>
      <c r="F157" s="311" t="s">
        <v>413</v>
      </c>
      <c r="G157" s="265"/>
      <c r="H157" s="310" t="s">
        <v>474</v>
      </c>
      <c r="I157" s="310" t="s">
        <v>415</v>
      </c>
      <c r="J157" s="310" t="s">
        <v>475</v>
      </c>
      <c r="K157" s="306"/>
    </row>
    <row r="158" spans="2:11" ht="15" customHeight="1">
      <c r="B158" s="285"/>
      <c r="C158" s="310" t="s">
        <v>476</v>
      </c>
      <c r="D158" s="265"/>
      <c r="E158" s="265"/>
      <c r="F158" s="311" t="s">
        <v>413</v>
      </c>
      <c r="G158" s="265"/>
      <c r="H158" s="310" t="s">
        <v>477</v>
      </c>
      <c r="I158" s="310" t="s">
        <v>447</v>
      </c>
      <c r="J158" s="310"/>
      <c r="K158" s="306"/>
    </row>
    <row r="159" spans="2:11" ht="15" customHeight="1">
      <c r="B159" s="312"/>
      <c r="C159" s="294"/>
      <c r="D159" s="294"/>
      <c r="E159" s="294"/>
      <c r="F159" s="294"/>
      <c r="G159" s="294"/>
      <c r="H159" s="294"/>
      <c r="I159" s="294"/>
      <c r="J159" s="294"/>
      <c r="K159" s="313"/>
    </row>
    <row r="160" spans="2:11" ht="18.75" customHeight="1">
      <c r="B160" s="261"/>
      <c r="C160" s="265"/>
      <c r="D160" s="265"/>
      <c r="E160" s="265"/>
      <c r="F160" s="284"/>
      <c r="G160" s="265"/>
      <c r="H160" s="265"/>
      <c r="I160" s="265"/>
      <c r="J160" s="265"/>
      <c r="K160" s="261"/>
    </row>
    <row r="161" spans="2:11" ht="18.75" customHeight="1">
      <c r="B161" s="271"/>
      <c r="C161" s="271"/>
      <c r="D161" s="271"/>
      <c r="E161" s="271"/>
      <c r="F161" s="271"/>
      <c r="G161" s="271"/>
      <c r="H161" s="271"/>
      <c r="I161" s="271"/>
      <c r="J161" s="271"/>
      <c r="K161" s="271"/>
    </row>
    <row r="162" spans="2:11" ht="7.5" customHeight="1">
      <c r="B162" s="253"/>
      <c r="C162" s="254"/>
      <c r="D162" s="254"/>
      <c r="E162" s="254"/>
      <c r="F162" s="254"/>
      <c r="G162" s="254"/>
      <c r="H162" s="254"/>
      <c r="I162" s="254"/>
      <c r="J162" s="254"/>
      <c r="K162" s="255"/>
    </row>
    <row r="163" spans="2:11" ht="45" customHeight="1">
      <c r="B163" s="256"/>
      <c r="C163" s="379" t="s">
        <v>478</v>
      </c>
      <c r="D163" s="379"/>
      <c r="E163" s="379"/>
      <c r="F163" s="379"/>
      <c r="G163" s="379"/>
      <c r="H163" s="379"/>
      <c r="I163" s="379"/>
      <c r="J163" s="379"/>
      <c r="K163" s="257"/>
    </row>
    <row r="164" spans="2:11" ht="17.25" customHeight="1">
      <c r="B164" s="256"/>
      <c r="C164" s="277" t="s">
        <v>407</v>
      </c>
      <c r="D164" s="277"/>
      <c r="E164" s="277"/>
      <c r="F164" s="277" t="s">
        <v>408</v>
      </c>
      <c r="G164" s="314"/>
      <c r="H164" s="315" t="s">
        <v>113</v>
      </c>
      <c r="I164" s="315" t="s">
        <v>63</v>
      </c>
      <c r="J164" s="277" t="s">
        <v>409</v>
      </c>
      <c r="K164" s="257"/>
    </row>
    <row r="165" spans="2:11" ht="17.25" customHeight="1">
      <c r="B165" s="258"/>
      <c r="C165" s="279" t="s">
        <v>410</v>
      </c>
      <c r="D165" s="279"/>
      <c r="E165" s="279"/>
      <c r="F165" s="280" t="s">
        <v>411</v>
      </c>
      <c r="G165" s="316"/>
      <c r="H165" s="317"/>
      <c r="I165" s="317"/>
      <c r="J165" s="279" t="s">
        <v>412</v>
      </c>
      <c r="K165" s="259"/>
    </row>
    <row r="166" spans="2:11" ht="5.25" customHeight="1">
      <c r="B166" s="285"/>
      <c r="C166" s="282"/>
      <c r="D166" s="282"/>
      <c r="E166" s="282"/>
      <c r="F166" s="282"/>
      <c r="G166" s="283"/>
      <c r="H166" s="282"/>
      <c r="I166" s="282"/>
      <c r="J166" s="282"/>
      <c r="K166" s="306"/>
    </row>
    <row r="167" spans="2:11" ht="15" customHeight="1">
      <c r="B167" s="285"/>
      <c r="C167" s="265" t="s">
        <v>416</v>
      </c>
      <c r="D167" s="265"/>
      <c r="E167" s="265"/>
      <c r="F167" s="284" t="s">
        <v>413</v>
      </c>
      <c r="G167" s="265"/>
      <c r="H167" s="265" t="s">
        <v>452</v>
      </c>
      <c r="I167" s="265" t="s">
        <v>415</v>
      </c>
      <c r="J167" s="265">
        <v>120</v>
      </c>
      <c r="K167" s="306"/>
    </row>
    <row r="168" spans="2:11" ht="15" customHeight="1">
      <c r="B168" s="285"/>
      <c r="C168" s="265" t="s">
        <v>461</v>
      </c>
      <c r="D168" s="265"/>
      <c r="E168" s="265"/>
      <c r="F168" s="284" t="s">
        <v>413</v>
      </c>
      <c r="G168" s="265"/>
      <c r="H168" s="265" t="s">
        <v>462</v>
      </c>
      <c r="I168" s="265" t="s">
        <v>415</v>
      </c>
      <c r="J168" s="265" t="s">
        <v>463</v>
      </c>
      <c r="K168" s="306"/>
    </row>
    <row r="169" spans="2:11" ht="15" customHeight="1">
      <c r="B169" s="285"/>
      <c r="C169" s="265" t="s">
        <v>362</v>
      </c>
      <c r="D169" s="265"/>
      <c r="E169" s="265"/>
      <c r="F169" s="284" t="s">
        <v>413</v>
      </c>
      <c r="G169" s="265"/>
      <c r="H169" s="265" t="s">
        <v>479</v>
      </c>
      <c r="I169" s="265" t="s">
        <v>415</v>
      </c>
      <c r="J169" s="265" t="s">
        <v>463</v>
      </c>
      <c r="K169" s="306"/>
    </row>
    <row r="170" spans="2:11" ht="15" customHeight="1">
      <c r="B170" s="285"/>
      <c r="C170" s="265" t="s">
        <v>418</v>
      </c>
      <c r="D170" s="265"/>
      <c r="E170" s="265"/>
      <c r="F170" s="284" t="s">
        <v>419</v>
      </c>
      <c r="G170" s="265"/>
      <c r="H170" s="265" t="s">
        <v>479</v>
      </c>
      <c r="I170" s="265" t="s">
        <v>415</v>
      </c>
      <c r="J170" s="265">
        <v>50</v>
      </c>
      <c r="K170" s="306"/>
    </row>
    <row r="171" spans="2:11" ht="15" customHeight="1">
      <c r="B171" s="285"/>
      <c r="C171" s="265" t="s">
        <v>421</v>
      </c>
      <c r="D171" s="265"/>
      <c r="E171" s="265"/>
      <c r="F171" s="284" t="s">
        <v>413</v>
      </c>
      <c r="G171" s="265"/>
      <c r="H171" s="265" t="s">
        <v>479</v>
      </c>
      <c r="I171" s="265" t="s">
        <v>423</v>
      </c>
      <c r="J171" s="265"/>
      <c r="K171" s="306"/>
    </row>
    <row r="172" spans="2:11" ht="15" customHeight="1">
      <c r="B172" s="285"/>
      <c r="C172" s="265" t="s">
        <v>432</v>
      </c>
      <c r="D172" s="265"/>
      <c r="E172" s="265"/>
      <c r="F172" s="284" t="s">
        <v>419</v>
      </c>
      <c r="G172" s="265"/>
      <c r="H172" s="265" t="s">
        <v>479</v>
      </c>
      <c r="I172" s="265" t="s">
        <v>415</v>
      </c>
      <c r="J172" s="265">
        <v>50</v>
      </c>
      <c r="K172" s="306"/>
    </row>
    <row r="173" spans="2:11" ht="15" customHeight="1">
      <c r="B173" s="285"/>
      <c r="C173" s="265" t="s">
        <v>440</v>
      </c>
      <c r="D173" s="265"/>
      <c r="E173" s="265"/>
      <c r="F173" s="284" t="s">
        <v>419</v>
      </c>
      <c r="G173" s="265"/>
      <c r="H173" s="265" t="s">
        <v>479</v>
      </c>
      <c r="I173" s="265" t="s">
        <v>415</v>
      </c>
      <c r="J173" s="265">
        <v>50</v>
      </c>
      <c r="K173" s="306"/>
    </row>
    <row r="174" spans="2:11" ht="15" customHeight="1">
      <c r="B174" s="285"/>
      <c r="C174" s="265" t="s">
        <v>438</v>
      </c>
      <c r="D174" s="265"/>
      <c r="E174" s="265"/>
      <c r="F174" s="284" t="s">
        <v>419</v>
      </c>
      <c r="G174" s="265"/>
      <c r="H174" s="265" t="s">
        <v>479</v>
      </c>
      <c r="I174" s="265" t="s">
        <v>415</v>
      </c>
      <c r="J174" s="265">
        <v>50</v>
      </c>
      <c r="K174" s="306"/>
    </row>
    <row r="175" spans="2:11" ht="15" customHeight="1">
      <c r="B175" s="285"/>
      <c r="C175" s="265" t="s">
        <v>112</v>
      </c>
      <c r="D175" s="265"/>
      <c r="E175" s="265"/>
      <c r="F175" s="284" t="s">
        <v>413</v>
      </c>
      <c r="G175" s="265"/>
      <c r="H175" s="265" t="s">
        <v>480</v>
      </c>
      <c r="I175" s="265" t="s">
        <v>481</v>
      </c>
      <c r="J175" s="265"/>
      <c r="K175" s="306"/>
    </row>
    <row r="176" spans="2:11" ht="15" customHeight="1">
      <c r="B176" s="285"/>
      <c r="C176" s="265" t="s">
        <v>63</v>
      </c>
      <c r="D176" s="265"/>
      <c r="E176" s="265"/>
      <c r="F176" s="284" t="s">
        <v>413</v>
      </c>
      <c r="G176" s="265"/>
      <c r="H176" s="265" t="s">
        <v>482</v>
      </c>
      <c r="I176" s="265" t="s">
        <v>483</v>
      </c>
      <c r="J176" s="265">
        <v>1</v>
      </c>
      <c r="K176" s="306"/>
    </row>
    <row r="177" spans="2:11" ht="15" customHeight="1">
      <c r="B177" s="285"/>
      <c r="C177" s="265" t="s">
        <v>59</v>
      </c>
      <c r="D177" s="265"/>
      <c r="E177" s="265"/>
      <c r="F177" s="284" t="s">
        <v>413</v>
      </c>
      <c r="G177" s="265"/>
      <c r="H177" s="265" t="s">
        <v>484</v>
      </c>
      <c r="I177" s="265" t="s">
        <v>415</v>
      </c>
      <c r="J177" s="265">
        <v>20</v>
      </c>
      <c r="K177" s="306"/>
    </row>
    <row r="178" spans="2:11" ht="15" customHeight="1">
      <c r="B178" s="285"/>
      <c r="C178" s="265" t="s">
        <v>113</v>
      </c>
      <c r="D178" s="265"/>
      <c r="E178" s="265"/>
      <c r="F178" s="284" t="s">
        <v>413</v>
      </c>
      <c r="G178" s="265"/>
      <c r="H178" s="265" t="s">
        <v>485</v>
      </c>
      <c r="I178" s="265" t="s">
        <v>415</v>
      </c>
      <c r="J178" s="265">
        <v>255</v>
      </c>
      <c r="K178" s="306"/>
    </row>
    <row r="179" spans="2:11" ht="15" customHeight="1">
      <c r="B179" s="285"/>
      <c r="C179" s="265" t="s">
        <v>114</v>
      </c>
      <c r="D179" s="265"/>
      <c r="E179" s="265"/>
      <c r="F179" s="284" t="s">
        <v>413</v>
      </c>
      <c r="G179" s="265"/>
      <c r="H179" s="265" t="s">
        <v>378</v>
      </c>
      <c r="I179" s="265" t="s">
        <v>415</v>
      </c>
      <c r="J179" s="265">
        <v>10</v>
      </c>
      <c r="K179" s="306"/>
    </row>
    <row r="180" spans="2:11" ht="15" customHeight="1">
      <c r="B180" s="285"/>
      <c r="C180" s="265" t="s">
        <v>115</v>
      </c>
      <c r="D180" s="265"/>
      <c r="E180" s="265"/>
      <c r="F180" s="284" t="s">
        <v>413</v>
      </c>
      <c r="G180" s="265"/>
      <c r="H180" s="265" t="s">
        <v>486</v>
      </c>
      <c r="I180" s="265" t="s">
        <v>447</v>
      </c>
      <c r="J180" s="265"/>
      <c r="K180" s="306"/>
    </row>
    <row r="181" spans="2:11" ht="15" customHeight="1">
      <c r="B181" s="285"/>
      <c r="C181" s="265" t="s">
        <v>487</v>
      </c>
      <c r="D181" s="265"/>
      <c r="E181" s="265"/>
      <c r="F181" s="284" t="s">
        <v>413</v>
      </c>
      <c r="G181" s="265"/>
      <c r="H181" s="265" t="s">
        <v>488</v>
      </c>
      <c r="I181" s="265" t="s">
        <v>447</v>
      </c>
      <c r="J181" s="265"/>
      <c r="K181" s="306"/>
    </row>
    <row r="182" spans="2:11" ht="15" customHeight="1">
      <c r="B182" s="285"/>
      <c r="C182" s="265" t="s">
        <v>476</v>
      </c>
      <c r="D182" s="265"/>
      <c r="E182" s="265"/>
      <c r="F182" s="284" t="s">
        <v>413</v>
      </c>
      <c r="G182" s="265"/>
      <c r="H182" s="265" t="s">
        <v>489</v>
      </c>
      <c r="I182" s="265" t="s">
        <v>447</v>
      </c>
      <c r="J182" s="265"/>
      <c r="K182" s="306"/>
    </row>
    <row r="183" spans="2:11" ht="15" customHeight="1">
      <c r="B183" s="285"/>
      <c r="C183" s="265" t="s">
        <v>117</v>
      </c>
      <c r="D183" s="265"/>
      <c r="E183" s="265"/>
      <c r="F183" s="284" t="s">
        <v>419</v>
      </c>
      <c r="G183" s="265"/>
      <c r="H183" s="265" t="s">
        <v>490</v>
      </c>
      <c r="I183" s="265" t="s">
        <v>415</v>
      </c>
      <c r="J183" s="265">
        <v>50</v>
      </c>
      <c r="K183" s="306"/>
    </row>
    <row r="184" spans="2:11" ht="15" customHeight="1">
      <c r="B184" s="285"/>
      <c r="C184" s="265" t="s">
        <v>491</v>
      </c>
      <c r="D184" s="265"/>
      <c r="E184" s="265"/>
      <c r="F184" s="284" t="s">
        <v>419</v>
      </c>
      <c r="G184" s="265"/>
      <c r="H184" s="265" t="s">
        <v>492</v>
      </c>
      <c r="I184" s="265" t="s">
        <v>493</v>
      </c>
      <c r="J184" s="265"/>
      <c r="K184" s="306"/>
    </row>
    <row r="185" spans="2:11" ht="15" customHeight="1">
      <c r="B185" s="285"/>
      <c r="C185" s="265" t="s">
        <v>494</v>
      </c>
      <c r="D185" s="265"/>
      <c r="E185" s="265"/>
      <c r="F185" s="284" t="s">
        <v>419</v>
      </c>
      <c r="G185" s="265"/>
      <c r="H185" s="265" t="s">
        <v>495</v>
      </c>
      <c r="I185" s="265" t="s">
        <v>493</v>
      </c>
      <c r="J185" s="265"/>
      <c r="K185" s="306"/>
    </row>
    <row r="186" spans="2:11" ht="15" customHeight="1">
      <c r="B186" s="285"/>
      <c r="C186" s="265" t="s">
        <v>496</v>
      </c>
      <c r="D186" s="265"/>
      <c r="E186" s="265"/>
      <c r="F186" s="284" t="s">
        <v>419</v>
      </c>
      <c r="G186" s="265"/>
      <c r="H186" s="265" t="s">
        <v>497</v>
      </c>
      <c r="I186" s="265" t="s">
        <v>493</v>
      </c>
      <c r="J186" s="265"/>
      <c r="K186" s="306"/>
    </row>
    <row r="187" spans="2:11" ht="15" customHeight="1">
      <c r="B187" s="285"/>
      <c r="C187" s="318" t="s">
        <v>498</v>
      </c>
      <c r="D187" s="265"/>
      <c r="E187" s="265"/>
      <c r="F187" s="284" t="s">
        <v>419</v>
      </c>
      <c r="G187" s="265"/>
      <c r="H187" s="265" t="s">
        <v>499</v>
      </c>
      <c r="I187" s="265" t="s">
        <v>500</v>
      </c>
      <c r="J187" s="319" t="s">
        <v>501</v>
      </c>
      <c r="K187" s="306"/>
    </row>
    <row r="188" spans="2:11" ht="15" customHeight="1">
      <c r="B188" s="285"/>
      <c r="C188" s="270" t="s">
        <v>48</v>
      </c>
      <c r="D188" s="265"/>
      <c r="E188" s="265"/>
      <c r="F188" s="284" t="s">
        <v>413</v>
      </c>
      <c r="G188" s="265"/>
      <c r="H188" s="261" t="s">
        <v>502</v>
      </c>
      <c r="I188" s="265" t="s">
        <v>503</v>
      </c>
      <c r="J188" s="265"/>
      <c r="K188" s="306"/>
    </row>
    <row r="189" spans="2:11" ht="15" customHeight="1">
      <c r="B189" s="285"/>
      <c r="C189" s="270" t="s">
        <v>504</v>
      </c>
      <c r="D189" s="265"/>
      <c r="E189" s="265"/>
      <c r="F189" s="284" t="s">
        <v>413</v>
      </c>
      <c r="G189" s="265"/>
      <c r="H189" s="265" t="s">
        <v>505</v>
      </c>
      <c r="I189" s="265" t="s">
        <v>447</v>
      </c>
      <c r="J189" s="265"/>
      <c r="K189" s="306"/>
    </row>
    <row r="190" spans="2:11" ht="15" customHeight="1">
      <c r="B190" s="285"/>
      <c r="C190" s="270" t="s">
        <v>506</v>
      </c>
      <c r="D190" s="265"/>
      <c r="E190" s="265"/>
      <c r="F190" s="284" t="s">
        <v>413</v>
      </c>
      <c r="G190" s="265"/>
      <c r="H190" s="265" t="s">
        <v>507</v>
      </c>
      <c r="I190" s="265" t="s">
        <v>447</v>
      </c>
      <c r="J190" s="265"/>
      <c r="K190" s="306"/>
    </row>
    <row r="191" spans="2:11" ht="15" customHeight="1">
      <c r="B191" s="285"/>
      <c r="C191" s="270" t="s">
        <v>508</v>
      </c>
      <c r="D191" s="265"/>
      <c r="E191" s="265"/>
      <c r="F191" s="284" t="s">
        <v>419</v>
      </c>
      <c r="G191" s="265"/>
      <c r="H191" s="265" t="s">
        <v>509</v>
      </c>
      <c r="I191" s="265" t="s">
        <v>447</v>
      </c>
      <c r="J191" s="265"/>
      <c r="K191" s="306"/>
    </row>
    <row r="192" spans="2:11" ht="15" customHeight="1">
      <c r="B192" s="312"/>
      <c r="C192" s="320"/>
      <c r="D192" s="294"/>
      <c r="E192" s="294"/>
      <c r="F192" s="294"/>
      <c r="G192" s="294"/>
      <c r="H192" s="294"/>
      <c r="I192" s="294"/>
      <c r="J192" s="294"/>
      <c r="K192" s="313"/>
    </row>
    <row r="193" spans="2:11" ht="18.75" customHeight="1">
      <c r="B193" s="261"/>
      <c r="C193" s="265"/>
      <c r="D193" s="265"/>
      <c r="E193" s="265"/>
      <c r="F193" s="284"/>
      <c r="G193" s="265"/>
      <c r="H193" s="265"/>
      <c r="I193" s="265"/>
      <c r="J193" s="265"/>
      <c r="K193" s="261"/>
    </row>
    <row r="194" spans="2:11" ht="18.75" customHeight="1">
      <c r="B194" s="261"/>
      <c r="C194" s="265"/>
      <c r="D194" s="265"/>
      <c r="E194" s="265"/>
      <c r="F194" s="284"/>
      <c r="G194" s="265"/>
      <c r="H194" s="265"/>
      <c r="I194" s="265"/>
      <c r="J194" s="265"/>
      <c r="K194" s="261"/>
    </row>
    <row r="195" spans="2:11" ht="18.75" customHeight="1">
      <c r="B195" s="271"/>
      <c r="C195" s="271"/>
      <c r="D195" s="271"/>
      <c r="E195" s="271"/>
      <c r="F195" s="271"/>
      <c r="G195" s="271"/>
      <c r="H195" s="271"/>
      <c r="I195" s="271"/>
      <c r="J195" s="271"/>
      <c r="K195" s="271"/>
    </row>
    <row r="196" spans="2:11">
      <c r="B196" s="253"/>
      <c r="C196" s="254"/>
      <c r="D196" s="254"/>
      <c r="E196" s="254"/>
      <c r="F196" s="254"/>
      <c r="G196" s="254"/>
      <c r="H196" s="254"/>
      <c r="I196" s="254"/>
      <c r="J196" s="254"/>
      <c r="K196" s="255"/>
    </row>
    <row r="197" spans="2:11" ht="21">
      <c r="B197" s="256"/>
      <c r="C197" s="379" t="s">
        <v>510</v>
      </c>
      <c r="D197" s="379"/>
      <c r="E197" s="379"/>
      <c r="F197" s="379"/>
      <c r="G197" s="379"/>
      <c r="H197" s="379"/>
      <c r="I197" s="379"/>
      <c r="J197" s="379"/>
      <c r="K197" s="257"/>
    </row>
    <row r="198" spans="2:11" ht="25.5" customHeight="1">
      <c r="B198" s="256"/>
      <c r="C198" s="321" t="s">
        <v>511</v>
      </c>
      <c r="D198" s="321"/>
      <c r="E198" s="321"/>
      <c r="F198" s="321" t="s">
        <v>512</v>
      </c>
      <c r="G198" s="322"/>
      <c r="H198" s="378" t="s">
        <v>513</v>
      </c>
      <c r="I198" s="378"/>
      <c r="J198" s="378"/>
      <c r="K198" s="257"/>
    </row>
    <row r="199" spans="2:11" ht="5.25" customHeight="1">
      <c r="B199" s="285"/>
      <c r="C199" s="282"/>
      <c r="D199" s="282"/>
      <c r="E199" s="282"/>
      <c r="F199" s="282"/>
      <c r="G199" s="265"/>
      <c r="H199" s="282"/>
      <c r="I199" s="282"/>
      <c r="J199" s="282"/>
      <c r="K199" s="306"/>
    </row>
    <row r="200" spans="2:11" ht="15" customHeight="1">
      <c r="B200" s="285"/>
      <c r="C200" s="265" t="s">
        <v>503</v>
      </c>
      <c r="D200" s="265"/>
      <c r="E200" s="265"/>
      <c r="F200" s="284" t="s">
        <v>49</v>
      </c>
      <c r="G200" s="265"/>
      <c r="H200" s="376" t="s">
        <v>514</v>
      </c>
      <c r="I200" s="376"/>
      <c r="J200" s="376"/>
      <c r="K200" s="306"/>
    </row>
    <row r="201" spans="2:11" ht="15" customHeight="1">
      <c r="B201" s="285"/>
      <c r="C201" s="291"/>
      <c r="D201" s="265"/>
      <c r="E201" s="265"/>
      <c r="F201" s="284" t="s">
        <v>50</v>
      </c>
      <c r="G201" s="265"/>
      <c r="H201" s="376" t="s">
        <v>515</v>
      </c>
      <c r="I201" s="376"/>
      <c r="J201" s="376"/>
      <c r="K201" s="306"/>
    </row>
    <row r="202" spans="2:11" ht="15" customHeight="1">
      <c r="B202" s="285"/>
      <c r="C202" s="291"/>
      <c r="D202" s="265"/>
      <c r="E202" s="265"/>
      <c r="F202" s="284" t="s">
        <v>53</v>
      </c>
      <c r="G202" s="265"/>
      <c r="H202" s="376" t="s">
        <v>516</v>
      </c>
      <c r="I202" s="376"/>
      <c r="J202" s="376"/>
      <c r="K202" s="306"/>
    </row>
    <row r="203" spans="2:11" ht="15" customHeight="1">
      <c r="B203" s="285"/>
      <c r="C203" s="265"/>
      <c r="D203" s="265"/>
      <c r="E203" s="265"/>
      <c r="F203" s="284" t="s">
        <v>51</v>
      </c>
      <c r="G203" s="265"/>
      <c r="H203" s="376" t="s">
        <v>517</v>
      </c>
      <c r="I203" s="376"/>
      <c r="J203" s="376"/>
      <c r="K203" s="306"/>
    </row>
    <row r="204" spans="2:11" ht="15" customHeight="1">
      <c r="B204" s="285"/>
      <c r="C204" s="265"/>
      <c r="D204" s="265"/>
      <c r="E204" s="265"/>
      <c r="F204" s="284" t="s">
        <v>52</v>
      </c>
      <c r="G204" s="265"/>
      <c r="H204" s="376" t="s">
        <v>518</v>
      </c>
      <c r="I204" s="376"/>
      <c r="J204" s="376"/>
      <c r="K204" s="306"/>
    </row>
    <row r="205" spans="2:11" ht="15" customHeight="1">
      <c r="B205" s="285"/>
      <c r="C205" s="265"/>
      <c r="D205" s="265"/>
      <c r="E205" s="265"/>
      <c r="F205" s="284"/>
      <c r="G205" s="265"/>
      <c r="H205" s="265"/>
      <c r="I205" s="265"/>
      <c r="J205" s="265"/>
      <c r="K205" s="306"/>
    </row>
    <row r="206" spans="2:11" ht="15" customHeight="1">
      <c r="B206" s="285"/>
      <c r="C206" s="265" t="s">
        <v>459</v>
      </c>
      <c r="D206" s="265"/>
      <c r="E206" s="265"/>
      <c r="F206" s="284" t="s">
        <v>85</v>
      </c>
      <c r="G206" s="265"/>
      <c r="H206" s="376" t="s">
        <v>519</v>
      </c>
      <c r="I206" s="376"/>
      <c r="J206" s="376"/>
      <c r="K206" s="306"/>
    </row>
    <row r="207" spans="2:11" ht="15" customHeight="1">
      <c r="B207" s="285"/>
      <c r="C207" s="291"/>
      <c r="D207" s="265"/>
      <c r="E207" s="265"/>
      <c r="F207" s="284" t="s">
        <v>356</v>
      </c>
      <c r="G207" s="265"/>
      <c r="H207" s="376" t="s">
        <v>357</v>
      </c>
      <c r="I207" s="376"/>
      <c r="J207" s="376"/>
      <c r="K207" s="306"/>
    </row>
    <row r="208" spans="2:11" ht="15" customHeight="1">
      <c r="B208" s="285"/>
      <c r="C208" s="265"/>
      <c r="D208" s="265"/>
      <c r="E208" s="265"/>
      <c r="F208" s="284" t="s">
        <v>354</v>
      </c>
      <c r="G208" s="265"/>
      <c r="H208" s="376" t="s">
        <v>520</v>
      </c>
      <c r="I208" s="376"/>
      <c r="J208" s="376"/>
      <c r="K208" s="306"/>
    </row>
    <row r="209" spans="2:11" ht="15" customHeight="1">
      <c r="B209" s="323"/>
      <c r="C209" s="291"/>
      <c r="D209" s="291"/>
      <c r="E209" s="291"/>
      <c r="F209" s="284" t="s">
        <v>358</v>
      </c>
      <c r="G209" s="270"/>
      <c r="H209" s="377" t="s">
        <v>359</v>
      </c>
      <c r="I209" s="377"/>
      <c r="J209" s="377"/>
      <c r="K209" s="324"/>
    </row>
    <row r="210" spans="2:11" ht="15" customHeight="1">
      <c r="B210" s="323"/>
      <c r="C210" s="291"/>
      <c r="D210" s="291"/>
      <c r="E210" s="291"/>
      <c r="F210" s="284" t="s">
        <v>360</v>
      </c>
      <c r="G210" s="270"/>
      <c r="H210" s="377" t="s">
        <v>521</v>
      </c>
      <c r="I210" s="377"/>
      <c r="J210" s="377"/>
      <c r="K210" s="324"/>
    </row>
    <row r="211" spans="2:11" ht="15" customHeight="1">
      <c r="B211" s="323"/>
      <c r="C211" s="291"/>
      <c r="D211" s="291"/>
      <c r="E211" s="291"/>
      <c r="F211" s="325"/>
      <c r="G211" s="270"/>
      <c r="H211" s="326"/>
      <c r="I211" s="326"/>
      <c r="J211" s="326"/>
      <c r="K211" s="324"/>
    </row>
    <row r="212" spans="2:11" ht="15" customHeight="1">
      <c r="B212" s="323"/>
      <c r="C212" s="265" t="s">
        <v>483</v>
      </c>
      <c r="D212" s="291"/>
      <c r="E212" s="291"/>
      <c r="F212" s="284">
        <v>1</v>
      </c>
      <c r="G212" s="270"/>
      <c r="H212" s="377" t="s">
        <v>522</v>
      </c>
      <c r="I212" s="377"/>
      <c r="J212" s="377"/>
      <c r="K212" s="324"/>
    </row>
    <row r="213" spans="2:11" ht="15" customHeight="1">
      <c r="B213" s="323"/>
      <c r="C213" s="291"/>
      <c r="D213" s="291"/>
      <c r="E213" s="291"/>
      <c r="F213" s="284">
        <v>2</v>
      </c>
      <c r="G213" s="270"/>
      <c r="H213" s="377" t="s">
        <v>523</v>
      </c>
      <c r="I213" s="377"/>
      <c r="J213" s="377"/>
      <c r="K213" s="324"/>
    </row>
    <row r="214" spans="2:11" ht="15" customHeight="1">
      <c r="B214" s="323"/>
      <c r="C214" s="291"/>
      <c r="D214" s="291"/>
      <c r="E214" s="291"/>
      <c r="F214" s="284">
        <v>3</v>
      </c>
      <c r="G214" s="270"/>
      <c r="H214" s="377" t="s">
        <v>524</v>
      </c>
      <c r="I214" s="377"/>
      <c r="J214" s="377"/>
      <c r="K214" s="324"/>
    </row>
    <row r="215" spans="2:11" ht="15" customHeight="1">
      <c r="B215" s="323"/>
      <c r="C215" s="291"/>
      <c r="D215" s="291"/>
      <c r="E215" s="291"/>
      <c r="F215" s="284">
        <v>4</v>
      </c>
      <c r="G215" s="270"/>
      <c r="H215" s="377" t="s">
        <v>525</v>
      </c>
      <c r="I215" s="377"/>
      <c r="J215" s="377"/>
      <c r="K215" s="324"/>
    </row>
    <row r="216" spans="2:11" ht="12.75" customHeight="1">
      <c r="B216" s="327"/>
      <c r="C216" s="328"/>
      <c r="D216" s="328"/>
      <c r="E216" s="328"/>
      <c r="F216" s="328"/>
      <c r="G216" s="328"/>
      <c r="H216" s="328"/>
      <c r="I216" s="328"/>
      <c r="J216" s="328"/>
      <c r="K216" s="329"/>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01 - Komunikace - stavebn...</vt:lpstr>
      <vt:lpstr>02 - Vedlejší rozpočtové ...</vt:lpstr>
      <vt:lpstr>Pokyny pro vyplnění</vt:lpstr>
      <vt:lpstr>'01 - Komunikace - stavebn...'!Názvy_tisku</vt:lpstr>
      <vt:lpstr>'02 - Vedlejší rozpočtové ...'!Názvy_tisku</vt:lpstr>
      <vt:lpstr>'Rekapitulace stavby'!Názvy_tisku</vt:lpstr>
      <vt:lpstr>'01 - Komunikace - stavebn...'!Oblast_tisku</vt:lpstr>
      <vt:lpstr>'02 - Vedlejší rozpočtové ...'!Oblast_tisku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OnlySoft\Vlastnik</dc:creator>
  <cp:lastModifiedBy>Vlastnik</cp:lastModifiedBy>
  <dcterms:created xsi:type="dcterms:W3CDTF">2017-02-03T08:27:22Z</dcterms:created>
  <dcterms:modified xsi:type="dcterms:W3CDTF">2017-02-03T08:27:41Z</dcterms:modified>
</cp:coreProperties>
</file>